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Лист1!$A$9:$Y$9</definedName>
    <definedName name="_xlnm.Print_Titles" localSheetId="0">Лист1!$5:$9</definedName>
  </definedNames>
  <calcPr calcId="124519"/>
</workbook>
</file>

<file path=xl/calcChain.xml><?xml version="1.0" encoding="utf-8"?>
<calcChain xmlns="http://schemas.openxmlformats.org/spreadsheetml/2006/main">
  <c r="R60" i="1"/>
  <c r="N60"/>
  <c r="Q59"/>
  <c r="O59"/>
  <c r="J59"/>
  <c r="K59" s="1"/>
  <c r="G59"/>
  <c r="P57"/>
  <c r="J57"/>
  <c r="M57" s="1"/>
  <c r="P56"/>
  <c r="J56"/>
  <c r="K56" s="1"/>
  <c r="P55"/>
  <c r="J55"/>
  <c r="K55" s="1"/>
  <c r="P54"/>
  <c r="J54"/>
  <c r="M54" s="1"/>
  <c r="Q53"/>
  <c r="O53"/>
  <c r="J53"/>
  <c r="K53" s="1"/>
  <c r="P52"/>
  <c r="J52"/>
  <c r="M52" s="1"/>
  <c r="P51"/>
  <c r="J51"/>
  <c r="M51" s="1"/>
  <c r="Q50"/>
  <c r="O50"/>
  <c r="K50"/>
  <c r="J50"/>
  <c r="M50" s="1"/>
  <c r="Q49"/>
  <c r="O49"/>
  <c r="J49"/>
  <c r="K49" s="1"/>
  <c r="Q48"/>
  <c r="P48" s="1"/>
  <c r="J48"/>
  <c r="M48" s="1"/>
  <c r="P47"/>
  <c r="I47"/>
  <c r="F47"/>
  <c r="J47" s="1"/>
  <c r="E47"/>
  <c r="D47"/>
  <c r="U46"/>
  <c r="T46"/>
  <c r="S46"/>
  <c r="Q46"/>
  <c r="O46"/>
  <c r="J46"/>
  <c r="M46" s="1"/>
  <c r="I46"/>
  <c r="G46"/>
  <c r="Q45"/>
  <c r="O45"/>
  <c r="P45" s="1"/>
  <c r="J45"/>
  <c r="M45" s="1"/>
  <c r="Q44"/>
  <c r="O44"/>
  <c r="J44"/>
  <c r="M44" s="1"/>
  <c r="Q43"/>
  <c r="O43"/>
  <c r="J43"/>
  <c r="M43" s="1"/>
  <c r="Q42"/>
  <c r="O42"/>
  <c r="J42"/>
  <c r="K42" s="1"/>
  <c r="P41"/>
  <c r="J41"/>
  <c r="M41" s="1"/>
  <c r="Q40"/>
  <c r="O40"/>
  <c r="J40"/>
  <c r="K40" s="1"/>
  <c r="Q39"/>
  <c r="P39" s="1"/>
  <c r="J39"/>
  <c r="M39" s="1"/>
  <c r="Q38"/>
  <c r="O38"/>
  <c r="P38" s="1"/>
  <c r="J38"/>
  <c r="M38" s="1"/>
  <c r="Q37"/>
  <c r="P37" s="1"/>
  <c r="J37"/>
  <c r="M37" s="1"/>
  <c r="Q36"/>
  <c r="O36"/>
  <c r="J36"/>
  <c r="M36" s="1"/>
  <c r="Q35"/>
  <c r="O35"/>
  <c r="P35" s="1"/>
  <c r="K35"/>
  <c r="J35"/>
  <c r="M35" s="1"/>
  <c r="Q34"/>
  <c r="P34" s="1"/>
  <c r="J34"/>
  <c r="M34" s="1"/>
  <c r="Q33"/>
  <c r="P33" s="1"/>
  <c r="J33"/>
  <c r="M33" s="1"/>
  <c r="Q32"/>
  <c r="O32"/>
  <c r="J32"/>
  <c r="K32" s="1"/>
  <c r="Q31"/>
  <c r="O31"/>
  <c r="P31" s="1"/>
  <c r="J31"/>
  <c r="K31" s="1"/>
  <c r="Q30"/>
  <c r="O30"/>
  <c r="J30"/>
  <c r="M30" s="1"/>
  <c r="Q29"/>
  <c r="O29"/>
  <c r="J29"/>
  <c r="M29" s="1"/>
  <c r="Q28"/>
  <c r="O28"/>
  <c r="J28"/>
  <c r="K28" s="1"/>
  <c r="Q27"/>
  <c r="O27"/>
  <c r="P27" s="1"/>
  <c r="J27"/>
  <c r="M27" s="1"/>
  <c r="I27"/>
  <c r="G27"/>
  <c r="Q26"/>
  <c r="O26"/>
  <c r="J26"/>
  <c r="K26" s="1"/>
  <c r="Q25"/>
  <c r="O25"/>
  <c r="J25"/>
  <c r="K25" s="1"/>
  <c r="Q24"/>
  <c r="O24"/>
  <c r="J24"/>
  <c r="M24" s="1"/>
  <c r="Q23"/>
  <c r="O23"/>
  <c r="J23"/>
  <c r="M23" s="1"/>
  <c r="Q22"/>
  <c r="O22"/>
  <c r="P22" s="1"/>
  <c r="J22"/>
  <c r="K22" s="1"/>
  <c r="Q21"/>
  <c r="O21"/>
  <c r="J21"/>
  <c r="M21" s="1"/>
  <c r="Q20"/>
  <c r="O20"/>
  <c r="J20"/>
  <c r="M20" s="1"/>
  <c r="U19"/>
  <c r="T19" s="1"/>
  <c r="S19"/>
  <c r="Q19"/>
  <c r="O19"/>
  <c r="J19"/>
  <c r="K19" s="1"/>
  <c r="I19"/>
  <c r="G19"/>
  <c r="Q18"/>
  <c r="O18"/>
  <c r="J18"/>
  <c r="K18" s="1"/>
  <c r="Q17"/>
  <c r="O17"/>
  <c r="J17"/>
  <c r="K17" s="1"/>
  <c r="I17"/>
  <c r="G17"/>
  <c r="U16"/>
  <c r="S16"/>
  <c r="S60" s="1"/>
  <c r="Q16"/>
  <c r="O16"/>
  <c r="P16" s="1"/>
  <c r="J16"/>
  <c r="K16" s="1"/>
  <c r="I16"/>
  <c r="G16"/>
  <c r="Q15"/>
  <c r="O15"/>
  <c r="J15"/>
  <c r="M15" s="1"/>
  <c r="Q14"/>
  <c r="O14"/>
  <c r="J14"/>
  <c r="K14" s="1"/>
  <c r="Q13"/>
  <c r="P13" s="1"/>
  <c r="O13"/>
  <c r="J13"/>
  <c r="K13" s="1"/>
  <c r="Q12"/>
  <c r="O12"/>
  <c r="J12"/>
  <c r="M12" s="1"/>
  <c r="Q11"/>
  <c r="O11"/>
  <c r="K11"/>
  <c r="J11"/>
  <c r="M11" s="1"/>
  <c r="Q10"/>
  <c r="O10"/>
  <c r="J10"/>
  <c r="P12" l="1"/>
  <c r="P23"/>
  <c r="P25"/>
  <c r="P36"/>
  <c r="M25"/>
  <c r="P26"/>
  <c r="P29"/>
  <c r="P18"/>
  <c r="K29"/>
  <c r="P30"/>
  <c r="P40"/>
  <c r="K43"/>
  <c r="P44"/>
  <c r="J60"/>
  <c r="Q60"/>
  <c r="K15"/>
  <c r="P21"/>
  <c r="K33"/>
  <c r="P50"/>
  <c r="P53"/>
  <c r="P59"/>
  <c r="P11"/>
  <c r="K21"/>
  <c r="K34"/>
  <c r="P43"/>
  <c r="P15"/>
  <c r="U60"/>
  <c r="P17"/>
  <c r="L25"/>
  <c r="K52"/>
  <c r="P14"/>
  <c r="P20"/>
  <c r="K23"/>
  <c r="L23" s="1"/>
  <c r="K27"/>
  <c r="L27" s="1"/>
  <c r="P32"/>
  <c r="K37"/>
  <c r="L37" s="1"/>
  <c r="K38"/>
  <c r="L38" s="1"/>
  <c r="K41"/>
  <c r="L41" s="1"/>
  <c r="P42"/>
  <c r="K45"/>
  <c r="L45" s="1"/>
  <c r="P46"/>
  <c r="K54"/>
  <c r="L54" s="1"/>
  <c r="M13"/>
  <c r="L13" s="1"/>
  <c r="L15"/>
  <c r="M18"/>
  <c r="L18" s="1"/>
  <c r="L21"/>
  <c r="M31"/>
  <c r="L31" s="1"/>
  <c r="L33"/>
  <c r="L34"/>
  <c r="L35"/>
  <c r="L43"/>
  <c r="M56"/>
  <c r="L56" s="1"/>
  <c r="O60"/>
  <c r="T16"/>
  <c r="T60" s="1"/>
  <c r="P19"/>
  <c r="P24"/>
  <c r="P28"/>
  <c r="P49"/>
  <c r="L11"/>
  <c r="L29"/>
  <c r="L50"/>
  <c r="L52"/>
  <c r="M47"/>
  <c r="K47"/>
  <c r="M10"/>
  <c r="K12"/>
  <c r="L12" s="1"/>
  <c r="M14"/>
  <c r="L14" s="1"/>
  <c r="M16"/>
  <c r="L16" s="1"/>
  <c r="M17"/>
  <c r="L17" s="1"/>
  <c r="M19"/>
  <c r="L19" s="1"/>
  <c r="K20"/>
  <c r="L20" s="1"/>
  <c r="M22"/>
  <c r="L22" s="1"/>
  <c r="K24"/>
  <c r="L24" s="1"/>
  <c r="M26"/>
  <c r="L26" s="1"/>
  <c r="M28"/>
  <c r="L28" s="1"/>
  <c r="K30"/>
  <c r="L30" s="1"/>
  <c r="M32"/>
  <c r="L32" s="1"/>
  <c r="K36"/>
  <c r="L36" s="1"/>
  <c r="K39"/>
  <c r="L39" s="1"/>
  <c r="M40"/>
  <c r="L40" s="1"/>
  <c r="M42"/>
  <c r="L42" s="1"/>
  <c r="K44"/>
  <c r="L44" s="1"/>
  <c r="K46"/>
  <c r="L46" s="1"/>
  <c r="G47"/>
  <c r="K48"/>
  <c r="L48" s="1"/>
  <c r="M49"/>
  <c r="L49" s="1"/>
  <c r="K51"/>
  <c r="L51" s="1"/>
  <c r="M53"/>
  <c r="L53" s="1"/>
  <c r="M55"/>
  <c r="L55" s="1"/>
  <c r="K57"/>
  <c r="L57" s="1"/>
  <c r="M59"/>
  <c r="L59" s="1"/>
  <c r="F60"/>
  <c r="K10"/>
  <c r="P10"/>
  <c r="P60" l="1"/>
  <c r="L47"/>
  <c r="K60"/>
  <c r="L10"/>
  <c r="L60" s="1"/>
  <c r="M60"/>
</calcChain>
</file>

<file path=xl/sharedStrings.xml><?xml version="1.0" encoding="utf-8"?>
<sst xmlns="http://schemas.openxmlformats.org/spreadsheetml/2006/main" count="182" uniqueCount="151">
  <si>
    <t xml:space="preserve">Расчетная таблица представленных охотпользователями заявок и проектируемых квот добычи охотничьих ресурсов </t>
  </si>
  <si>
    <t>ПЯТНИСТЫЙ ОЛЕНЬ</t>
  </si>
  <si>
    <t xml:space="preserve"> сезон охоты 2018-2019</t>
  </si>
  <si>
    <t>№№</t>
  </si>
  <si>
    <t>Наименование охотничьих хозяйств</t>
  </si>
  <si>
    <t>Наименование муниципального района</t>
  </si>
  <si>
    <t>Площадь категорий среды обитания согласно охотхозяйственного соглашения, тыс. га</t>
  </si>
  <si>
    <t>Площадь, свойственная для обитания вида охотничьих ресурсов (согласно данных охотустройства), тыс. га</t>
  </si>
  <si>
    <t>Численность по данным ОХР, особей</t>
  </si>
  <si>
    <t>Плотность населения зверей, особей на 1000 га</t>
  </si>
  <si>
    <t>Норматив допустимого изъятия, %</t>
  </si>
  <si>
    <t>Показатель минимальной численности охотничьих ресурсов</t>
  </si>
  <si>
    <t>Квота добычи расчетная</t>
  </si>
  <si>
    <t>Квота добычи по заявке охотпользователя</t>
  </si>
  <si>
    <t>Проектируемая квота добычи в УКАЗ Губернатора Ивановской области</t>
  </si>
  <si>
    <t>Всего, особей</t>
  </si>
  <si>
    <t>в том числе</t>
  </si>
  <si>
    <t>старше года, особей</t>
  </si>
  <si>
    <t>До года, осбей</t>
  </si>
  <si>
    <t>Самцы во время гона</t>
  </si>
  <si>
    <t>Без разделения по половому признаку</t>
  </si>
  <si>
    <t>1</t>
  </si>
  <si>
    <t>ИРО ВОО-ОСОО (ОХ "Афанасьевское")</t>
  </si>
  <si>
    <t xml:space="preserve">Комсомольский, Фурмановский, Ивановский </t>
  </si>
  <si>
    <t>2</t>
  </si>
  <si>
    <t xml:space="preserve">ООО "Возрождение" (ОХ "Демидовское") </t>
  </si>
  <si>
    <t>Пестяковский</t>
  </si>
  <si>
    <t>3</t>
  </si>
  <si>
    <t>ООО "Гусли" (ОХ "Маркушинское")</t>
  </si>
  <si>
    <t>Ильинский, Комсомольский</t>
  </si>
  <si>
    <t>4</t>
  </si>
  <si>
    <t>ИРООГО ВФСО "Динамо" (ОХ "Порздневское")</t>
  </si>
  <si>
    <t>Лухский, Верхнеландеховский</t>
  </si>
  <si>
    <t>5.1</t>
  </si>
  <si>
    <t>ООО "ОРХ РИАТ" ОХС №1</t>
  </si>
  <si>
    <t xml:space="preserve"> Лежневский, Тейковский </t>
  </si>
  <si>
    <t>5.2</t>
  </si>
  <si>
    <t xml:space="preserve">ООО "ОРХ РИАТ" ОХС №19/20 </t>
  </si>
  <si>
    <t>5.3</t>
  </si>
  <si>
    <t>ООО "ОРХ РИАТ" ОХС №20/21</t>
  </si>
  <si>
    <t xml:space="preserve"> Лежневский, Савинский </t>
  </si>
  <si>
    <t>5.4</t>
  </si>
  <si>
    <t>ООО "ОРХ РИАТ" ОХС №34/22</t>
  </si>
  <si>
    <t xml:space="preserve">Тейковский </t>
  </si>
  <si>
    <t>6</t>
  </si>
  <si>
    <t>АНО "Клуб военачальников РФ"</t>
  </si>
  <si>
    <t xml:space="preserve">Савинский </t>
  </si>
  <si>
    <t>7</t>
  </si>
  <si>
    <t>ЗАО "Варяг"</t>
  </si>
  <si>
    <t>Гаврилово-Посадский</t>
  </si>
  <si>
    <t>8</t>
  </si>
  <si>
    <t>ООО "Волжская инвестиционная компания "ВИК"</t>
  </si>
  <si>
    <t xml:space="preserve"> Юрьевецкий </t>
  </si>
  <si>
    <t>9</t>
  </si>
  <si>
    <t>НПОиР "Славянка"</t>
  </si>
  <si>
    <t>Палехский</t>
  </si>
  <si>
    <t>10</t>
  </si>
  <si>
    <t xml:space="preserve">ООО "Орион" </t>
  </si>
  <si>
    <t xml:space="preserve">Приволжский </t>
  </si>
  <si>
    <t>11</t>
  </si>
  <si>
    <t xml:space="preserve">ООО "Волга" </t>
  </si>
  <si>
    <t>12</t>
  </si>
  <si>
    <t xml:space="preserve">ООО "Деревообработка" </t>
  </si>
  <si>
    <t>Южский</t>
  </si>
  <si>
    <t>13</t>
  </si>
  <si>
    <t>ООО "Извозчик"</t>
  </si>
  <si>
    <t>Ильинский</t>
  </si>
  <si>
    <t>14</t>
  </si>
  <si>
    <t xml:space="preserve">ООО "Март"  </t>
  </si>
  <si>
    <t>15</t>
  </si>
  <si>
    <t xml:space="preserve">ООО "Мирславское: Охота и рыбалка на Нерли"  </t>
  </si>
  <si>
    <t>16</t>
  </si>
  <si>
    <t xml:space="preserve">ООО "Охотничье хозяйство "Долматовское" </t>
  </si>
  <si>
    <t xml:space="preserve">Заволжский </t>
  </si>
  <si>
    <t>17</t>
  </si>
  <si>
    <t xml:space="preserve">ООО "Производственная компания "Прогрессивные технологии" </t>
  </si>
  <si>
    <t xml:space="preserve">Кинешемский </t>
  </si>
  <si>
    <t>18</t>
  </si>
  <si>
    <t xml:space="preserve">ООО "Простор + охота" </t>
  </si>
  <si>
    <t>Лежневский</t>
  </si>
  <si>
    <t>19</t>
  </si>
  <si>
    <t xml:space="preserve">ООО "Русиново" </t>
  </si>
  <si>
    <t>Заволжский</t>
  </si>
  <si>
    <t>20</t>
  </si>
  <si>
    <t xml:space="preserve">ООО "Южская звероферма"  </t>
  </si>
  <si>
    <t>21</t>
  </si>
  <si>
    <t>ОООиР Верхнеландеховского муниципального района</t>
  </si>
  <si>
    <t>Верхнеландеховский</t>
  </si>
  <si>
    <t>22</t>
  </si>
  <si>
    <t>ОООиР Заволжского муниципального района</t>
  </si>
  <si>
    <t>23</t>
  </si>
  <si>
    <t>ОООиР Ильинского муниципального района</t>
  </si>
  <si>
    <t>24</t>
  </si>
  <si>
    <t>ОООиР Комсомольского муниципального района</t>
  </si>
  <si>
    <t>Комсомольский</t>
  </si>
  <si>
    <t>25</t>
  </si>
  <si>
    <t>ОООиР Лежневского муниципального района</t>
  </si>
  <si>
    <t>26</t>
  </si>
  <si>
    <t>ОООиР Лухского муниципального района</t>
  </si>
  <si>
    <t>Лухский</t>
  </si>
  <si>
    <t>27</t>
  </si>
  <si>
    <t>ОООиР Пестяковского муниципального района</t>
  </si>
  <si>
    <t>28</t>
  </si>
  <si>
    <t>ОООиР Приволжского муниципального района</t>
  </si>
  <si>
    <t>29</t>
  </si>
  <si>
    <t>ОООиР Пучежского муниципального района</t>
  </si>
  <si>
    <t>Пучежский</t>
  </si>
  <si>
    <t>30</t>
  </si>
  <si>
    <t>ОООиР Савинского муниципального района</t>
  </si>
  <si>
    <t>31</t>
  </si>
  <si>
    <t>ОООиР Фурмановского муниципального района</t>
  </si>
  <si>
    <t>Фурмановский</t>
  </si>
  <si>
    <t>32</t>
  </si>
  <si>
    <t>ОООиР Южского муниципального района "Сокол"</t>
  </si>
  <si>
    <t>33</t>
  </si>
  <si>
    <t>ОООиР Юрьевецкого муниципального района</t>
  </si>
  <si>
    <t>Юрьевецкий</t>
  </si>
  <si>
    <t>34</t>
  </si>
  <si>
    <t xml:space="preserve">НП Иваново-Вознесенское ООиР </t>
  </si>
  <si>
    <t>35</t>
  </si>
  <si>
    <t xml:space="preserve">Ивановская областная общественная организация охотников и рыболовов </t>
  </si>
  <si>
    <t>35.1</t>
  </si>
  <si>
    <t>Охотничье хозяйство "Вичугское" ИООООиР</t>
  </si>
  <si>
    <t>Вичугский</t>
  </si>
  <si>
    <t>35.2</t>
  </si>
  <si>
    <t>Охотничье хозяйство "Гаврилово-Посадское" ИООООиР</t>
  </si>
  <si>
    <t>35.3</t>
  </si>
  <si>
    <t>Охотничье хозяйство "Гусевское" ИООООиР</t>
  </si>
  <si>
    <t>Ивановский</t>
  </si>
  <si>
    <t>35.4</t>
  </si>
  <si>
    <t>Охотничье хозяйство "Ивановское" ИООООиР</t>
  </si>
  <si>
    <t>35.5</t>
  </si>
  <si>
    <t>Охотничье хозяйство "Кинешемское" ИООООиР</t>
  </si>
  <si>
    <t>35.6</t>
  </si>
  <si>
    <t>Охотничье хозяйство "Стиберское" ИООООиР</t>
  </si>
  <si>
    <t>35.7</t>
  </si>
  <si>
    <t>Охотничье хозяйство "Палехское" ИООООиР</t>
  </si>
  <si>
    <t>35.8</t>
  </si>
  <si>
    <t>Охотничье хозяйство "Родниковское" ИООООиР</t>
  </si>
  <si>
    <t>Родниковский</t>
  </si>
  <si>
    <t>35.9</t>
  </si>
  <si>
    <t>Охотничье хозяйство "Тейковское" ИООООиР</t>
  </si>
  <si>
    <t>35.10</t>
  </si>
  <si>
    <t>Охотничье хозяйство "Шуйское" ИООООиР</t>
  </si>
  <si>
    <t>Шуйский</t>
  </si>
  <si>
    <t>Заказник "Затеихинский"</t>
  </si>
  <si>
    <t>Лухский, Пучежский</t>
  </si>
  <si>
    <t>36</t>
  </si>
  <si>
    <t>Общедоступные охотничьи угодья</t>
  </si>
  <si>
    <t>Итого по Субъекту РФ</t>
  </si>
  <si>
    <r>
      <t xml:space="preserve">Приложение </t>
    </r>
    <r>
      <rPr>
        <u/>
        <sz val="14"/>
        <color theme="1"/>
        <rFont val="Times New Roman"/>
        <family val="1"/>
        <charset val="204"/>
      </rPr>
      <t>6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</si>
</sst>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2" fontId="4" fillId="0" borderId="0" xfId="0" applyNumberFormat="1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2" fontId="0" fillId="0" borderId="0" xfId="0" applyNumberFormat="1"/>
    <xf numFmtId="3" fontId="6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1" fillId="0" borderId="2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1" fontId="7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1" fontId="5" fillId="0" borderId="2" xfId="0" applyNumberFormat="1" applyFont="1" applyFill="1" applyBorder="1" applyAlignment="1">
      <alignment horizontal="center" vertical="center" textRotation="90" wrapText="1"/>
    </xf>
    <xf numFmtId="1" fontId="5" fillId="0" borderId="4" xfId="0" applyNumberFormat="1" applyFont="1" applyFill="1" applyBorder="1" applyAlignment="1">
      <alignment horizontal="center" vertical="center" textRotation="90" wrapText="1"/>
    </xf>
    <xf numFmtId="1" fontId="13" fillId="0" borderId="4" xfId="0" applyNumberFormat="1" applyFont="1" applyFill="1" applyBorder="1" applyAlignment="1">
      <alignment horizontal="center" vertical="center" textRotation="90"/>
    </xf>
    <xf numFmtId="1" fontId="13" fillId="0" borderId="9" xfId="0" applyNumberFormat="1" applyFont="1" applyFill="1" applyBorder="1" applyAlignment="1">
      <alignment horizontal="center" vertical="center" textRotation="90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/>
    <xf numFmtId="0" fontId="8" fillId="0" borderId="1" xfId="0" applyFont="1" applyFill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2" fontId="5" fillId="0" borderId="2" xfId="0" applyNumberFormat="1" applyFont="1" applyFill="1" applyBorder="1" applyAlignment="1">
      <alignment horizontal="center" vertical="center" textRotation="90" wrapText="1"/>
    </xf>
    <xf numFmtId="2" fontId="5" fillId="0" borderId="4" xfId="0" applyNumberFormat="1" applyFont="1" applyFill="1" applyBorder="1" applyAlignment="1">
      <alignment horizontal="center" vertical="center" textRotation="90" wrapText="1"/>
    </xf>
    <xf numFmtId="2" fontId="12" fillId="0" borderId="4" xfId="0" applyNumberFormat="1" applyFont="1" applyFill="1" applyBorder="1" applyAlignment="1">
      <alignment horizontal="center" vertical="center" textRotation="90"/>
    </xf>
    <xf numFmtId="2" fontId="12" fillId="0" borderId="9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="60" workbookViewId="0">
      <selection activeCell="A9" sqref="A9:XFD9"/>
    </sheetView>
  </sheetViews>
  <sheetFormatPr defaultRowHeight="15"/>
  <cols>
    <col min="1" max="1" width="6.5703125" customWidth="1"/>
    <col min="2" max="2" width="35.85546875" customWidth="1"/>
    <col min="3" max="3" width="21.85546875" customWidth="1"/>
    <col min="4" max="4" width="14.140625" customWidth="1"/>
    <col min="5" max="5" width="10.85546875" customWidth="1"/>
    <col min="6" max="6" width="9.28515625" style="20" bestFit="1" customWidth="1"/>
    <col min="7" max="7" width="9.7109375" style="36" bestFit="1" customWidth="1"/>
    <col min="8" max="8" width="9.28515625" bestFit="1" customWidth="1"/>
    <col min="9" max="9" width="10.140625" style="20" bestFit="1" customWidth="1"/>
    <col min="10" max="20" width="9.28515625" bestFit="1" customWidth="1"/>
  </cols>
  <sheetData>
    <row r="1" spans="1:25" s="3" customFormat="1" ht="42.75" customHeight="1">
      <c r="A1" s="1"/>
      <c r="B1" s="1"/>
      <c r="C1" s="1"/>
      <c r="D1" s="70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47" t="s">
        <v>1</v>
      </c>
      <c r="Q1" s="48"/>
      <c r="R1" s="48"/>
      <c r="S1" s="40"/>
      <c r="T1" s="40" t="s">
        <v>150</v>
      </c>
      <c r="U1" s="40"/>
      <c r="V1" s="2"/>
      <c r="W1" s="2"/>
      <c r="X1" s="2"/>
      <c r="Y1" s="2"/>
    </row>
    <row r="2" spans="1:25" s="3" customFormat="1" ht="20.25">
      <c r="F2" s="4"/>
      <c r="G2" s="5"/>
      <c r="H2" s="6" t="s">
        <v>2</v>
      </c>
    </row>
    <row r="3" spans="1:25" s="3" customFormat="1" ht="8.25" customHeight="1">
      <c r="F3" s="4"/>
      <c r="G3" s="5"/>
      <c r="I3" s="4"/>
    </row>
    <row r="4" spans="1:25" s="3" customFormat="1" hidden="1">
      <c r="F4" s="4"/>
      <c r="G4" s="5"/>
      <c r="I4" s="4"/>
    </row>
    <row r="5" spans="1:25" s="3" customFormat="1" ht="30" customHeight="1">
      <c r="A5" s="72" t="s">
        <v>3</v>
      </c>
      <c r="B5" s="74" t="s">
        <v>4</v>
      </c>
      <c r="C5" s="76" t="s">
        <v>5</v>
      </c>
      <c r="D5" s="79" t="s">
        <v>6</v>
      </c>
      <c r="E5" s="82" t="s">
        <v>7</v>
      </c>
      <c r="F5" s="85" t="s">
        <v>8</v>
      </c>
      <c r="G5" s="88" t="s">
        <v>9</v>
      </c>
      <c r="H5" s="59" t="s">
        <v>10</v>
      </c>
      <c r="I5" s="63" t="s">
        <v>11</v>
      </c>
      <c r="J5" s="67" t="s">
        <v>12</v>
      </c>
      <c r="K5" s="68"/>
      <c r="L5" s="68"/>
      <c r="M5" s="68"/>
      <c r="N5" s="67" t="s">
        <v>13</v>
      </c>
      <c r="O5" s="69"/>
      <c r="P5" s="69"/>
      <c r="Q5" s="69"/>
      <c r="R5" s="67" t="s">
        <v>14</v>
      </c>
      <c r="S5" s="69"/>
      <c r="T5" s="69"/>
      <c r="U5" s="69"/>
    </row>
    <row r="6" spans="1:25" ht="32.25" customHeight="1">
      <c r="A6" s="73"/>
      <c r="B6" s="75"/>
      <c r="C6" s="77"/>
      <c r="D6" s="80"/>
      <c r="E6" s="83"/>
      <c r="F6" s="86"/>
      <c r="G6" s="89"/>
      <c r="H6" s="60"/>
      <c r="I6" s="64"/>
      <c r="J6" s="49" t="s">
        <v>15</v>
      </c>
      <c r="K6" s="52" t="s">
        <v>16</v>
      </c>
      <c r="L6" s="53"/>
      <c r="M6" s="54"/>
      <c r="N6" s="49" t="s">
        <v>15</v>
      </c>
      <c r="O6" s="52" t="s">
        <v>16</v>
      </c>
      <c r="P6" s="53"/>
      <c r="Q6" s="54"/>
      <c r="R6" s="49" t="s">
        <v>15</v>
      </c>
      <c r="S6" s="52" t="s">
        <v>16</v>
      </c>
      <c r="T6" s="53"/>
      <c r="U6" s="54"/>
    </row>
    <row r="7" spans="1:25" ht="42.75" customHeight="1">
      <c r="A7" s="73"/>
      <c r="B7" s="75"/>
      <c r="C7" s="77"/>
      <c r="D7" s="80"/>
      <c r="E7" s="83"/>
      <c r="F7" s="86"/>
      <c r="G7" s="90"/>
      <c r="H7" s="61"/>
      <c r="I7" s="65"/>
      <c r="J7" s="50"/>
      <c r="K7" s="55" t="s">
        <v>17</v>
      </c>
      <c r="L7" s="56"/>
      <c r="M7" s="57" t="s">
        <v>18</v>
      </c>
      <c r="N7" s="50"/>
      <c r="O7" s="55" t="s">
        <v>17</v>
      </c>
      <c r="P7" s="56"/>
      <c r="Q7" s="57" t="s">
        <v>18</v>
      </c>
      <c r="R7" s="50"/>
      <c r="S7" s="55" t="s">
        <v>17</v>
      </c>
      <c r="T7" s="56"/>
      <c r="U7" s="57" t="s">
        <v>18</v>
      </c>
    </row>
    <row r="8" spans="1:25" ht="55.5" customHeight="1">
      <c r="A8" s="73"/>
      <c r="B8" s="75"/>
      <c r="C8" s="78"/>
      <c r="D8" s="81"/>
      <c r="E8" s="84"/>
      <c r="F8" s="87"/>
      <c r="G8" s="91"/>
      <c r="H8" s="62"/>
      <c r="I8" s="66"/>
      <c r="J8" s="51"/>
      <c r="K8" s="7" t="s">
        <v>19</v>
      </c>
      <c r="L8" s="7" t="s">
        <v>20</v>
      </c>
      <c r="M8" s="58"/>
      <c r="N8" s="51"/>
      <c r="O8" s="7" t="s">
        <v>19</v>
      </c>
      <c r="P8" s="7" t="s">
        <v>20</v>
      </c>
      <c r="Q8" s="58"/>
      <c r="R8" s="51"/>
      <c r="S8" s="7" t="s">
        <v>19</v>
      </c>
      <c r="T8" s="7" t="s">
        <v>20</v>
      </c>
      <c r="U8" s="58"/>
    </row>
    <row r="9" spans="1:25">
      <c r="A9" s="8">
        <v>1</v>
      </c>
      <c r="B9" s="9">
        <v>2</v>
      </c>
      <c r="C9" s="8">
        <v>3</v>
      </c>
      <c r="D9" s="9">
        <v>4</v>
      </c>
      <c r="E9" s="8">
        <v>5</v>
      </c>
      <c r="F9" s="9">
        <v>6</v>
      </c>
      <c r="G9" s="8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9">
        <v>14</v>
      </c>
      <c r="O9" s="8">
        <v>15</v>
      </c>
      <c r="P9" s="9">
        <v>16</v>
      </c>
      <c r="Q9" s="8">
        <v>17</v>
      </c>
      <c r="R9" s="8">
        <v>19</v>
      </c>
      <c r="S9" s="9">
        <v>20</v>
      </c>
      <c r="T9" s="8">
        <v>21</v>
      </c>
      <c r="U9" s="9">
        <v>22</v>
      </c>
    </row>
    <row r="10" spans="1:25" s="20" customFormat="1" ht="50.25" customHeight="1">
      <c r="A10" s="10" t="s">
        <v>21</v>
      </c>
      <c r="B10" s="11" t="s">
        <v>22</v>
      </c>
      <c r="C10" s="11" t="s">
        <v>23</v>
      </c>
      <c r="D10" s="12">
        <v>20</v>
      </c>
      <c r="E10" s="13">
        <v>12.77</v>
      </c>
      <c r="F10" s="14"/>
      <c r="G10" s="15"/>
      <c r="H10" s="14"/>
      <c r="I10" s="16"/>
      <c r="J10" s="17">
        <f>ROUNDDOWN(PRODUCT(F10,H10,1/100),0)</f>
        <v>0</v>
      </c>
      <c r="K10" s="18">
        <f>ROUNDDOWN(PRODUCT(J10,25/100),0)</f>
        <v>0</v>
      </c>
      <c r="L10" s="18">
        <f>SUM(J10,-K10,-M10)</f>
        <v>0</v>
      </c>
      <c r="M10" s="18">
        <f>ROUNDDOWN(PRODUCT(J10,20/100),0)</f>
        <v>0</v>
      </c>
      <c r="N10" s="14"/>
      <c r="O10" s="18">
        <f>ROUNDDOWN(PRODUCT(N10,25/100),0)</f>
        <v>0</v>
      </c>
      <c r="P10" s="18">
        <f>SUM(N10,-O10,-Q10)</f>
        <v>0</v>
      </c>
      <c r="Q10" s="18">
        <f>ROUNDDOWN(PRODUCT(N10,20/100),0)</f>
        <v>0</v>
      </c>
      <c r="R10" s="14"/>
      <c r="S10" s="14"/>
      <c r="T10" s="14"/>
      <c r="U10" s="14"/>
      <c r="V10" s="19"/>
    </row>
    <row r="11" spans="1:25" s="20" customFormat="1" ht="34.5" customHeight="1">
      <c r="A11" s="21" t="s">
        <v>24</v>
      </c>
      <c r="B11" s="22" t="s">
        <v>25</v>
      </c>
      <c r="C11" s="22" t="s">
        <v>26</v>
      </c>
      <c r="D11" s="12">
        <v>9.6999998092651367</v>
      </c>
      <c r="E11" s="13">
        <v>9.6999999999999993</v>
      </c>
      <c r="F11" s="14"/>
      <c r="G11" s="15"/>
      <c r="H11" s="14"/>
      <c r="I11" s="16"/>
      <c r="J11" s="17">
        <f>ROUNDDOWN(PRODUCT(F11,H11,1/100),0)</f>
        <v>0</v>
      </c>
      <c r="K11" s="18">
        <f>ROUNDDOWN(PRODUCT(J11,25/100),0)</f>
        <v>0</v>
      </c>
      <c r="L11" s="18">
        <f>SUM(J11,-K11,-M11)</f>
        <v>0</v>
      </c>
      <c r="M11" s="18">
        <f>ROUNDDOWN(PRODUCT(J11,20/100),0)</f>
        <v>0</v>
      </c>
      <c r="N11" s="14"/>
      <c r="O11" s="18">
        <f>ROUNDDOWN(PRODUCT(N11,25/100),0)</f>
        <v>0</v>
      </c>
      <c r="P11" s="18">
        <f>SUM(N11,-O11,-Q11)</f>
        <v>0</v>
      </c>
      <c r="Q11" s="18">
        <f>ROUNDDOWN(PRODUCT(N11,20/100),0)</f>
        <v>0</v>
      </c>
      <c r="R11" s="14"/>
      <c r="S11" s="14"/>
      <c r="T11" s="14"/>
      <c r="U11" s="14"/>
      <c r="V11" s="19"/>
    </row>
    <row r="12" spans="1:25" s="20" customFormat="1" ht="34.5" customHeight="1">
      <c r="A12" s="10" t="s">
        <v>27</v>
      </c>
      <c r="B12" s="11" t="s">
        <v>28</v>
      </c>
      <c r="C12" s="11" t="s">
        <v>29</v>
      </c>
      <c r="D12" s="12">
        <v>37</v>
      </c>
      <c r="E12" s="13">
        <v>30</v>
      </c>
      <c r="F12" s="14"/>
      <c r="G12" s="15"/>
      <c r="H12" s="14"/>
      <c r="I12" s="16"/>
      <c r="J12" s="17">
        <f t="shared" ref="J12" si="0">ROUNDDOWN(PRODUCT(F12,H12,1/100),0)</f>
        <v>0</v>
      </c>
      <c r="K12" s="18">
        <f t="shared" ref="K12" si="1">ROUNDDOWN(PRODUCT(J12,25/100),0)</f>
        <v>0</v>
      </c>
      <c r="L12" s="18">
        <f t="shared" ref="L12" si="2">SUM(J12,-K12,-M12)</f>
        <v>0</v>
      </c>
      <c r="M12" s="18">
        <f t="shared" ref="M12" si="3">ROUNDDOWN(PRODUCT(J12,20/100),0)</f>
        <v>0</v>
      </c>
      <c r="N12" s="14"/>
      <c r="O12" s="18">
        <f t="shared" ref="O12" si="4">ROUNDDOWN(PRODUCT(N12,25/100),0)</f>
        <v>0</v>
      </c>
      <c r="P12" s="18">
        <f t="shared" ref="P12" si="5">SUM(N12,-O12,-Q12)</f>
        <v>0</v>
      </c>
      <c r="Q12" s="18">
        <f t="shared" ref="Q12" si="6">ROUNDDOWN(PRODUCT(N12,20/100),0)</f>
        <v>0</v>
      </c>
      <c r="R12" s="14"/>
      <c r="S12" s="18"/>
      <c r="T12" s="18"/>
      <c r="U12" s="18"/>
      <c r="V12" s="19"/>
    </row>
    <row r="13" spans="1:25" s="20" customFormat="1" ht="34.5" customHeight="1">
      <c r="A13" s="10" t="s">
        <v>30</v>
      </c>
      <c r="B13" s="11" t="s">
        <v>31</v>
      </c>
      <c r="C13" s="22" t="s">
        <v>32</v>
      </c>
      <c r="D13" s="12">
        <v>42.599998474121094</v>
      </c>
      <c r="E13" s="13">
        <v>38.700000000000003</v>
      </c>
      <c r="F13" s="14"/>
      <c r="G13" s="15"/>
      <c r="H13" s="14"/>
      <c r="I13" s="16"/>
      <c r="J13" s="17">
        <f>ROUNDDOWN(PRODUCT(F13,H13,1/100),0)</f>
        <v>0</v>
      </c>
      <c r="K13" s="18">
        <f>ROUNDDOWN(PRODUCT(J13,25/100),0)</f>
        <v>0</v>
      </c>
      <c r="L13" s="18">
        <f>SUM(J13,-K13,-M13)</f>
        <v>0</v>
      </c>
      <c r="M13" s="18">
        <f>ROUNDDOWN(PRODUCT(J13,20/100),0)</f>
        <v>0</v>
      </c>
      <c r="N13" s="14"/>
      <c r="O13" s="18">
        <f>ROUNDDOWN(PRODUCT(N13,25/100),0)</f>
        <v>0</v>
      </c>
      <c r="P13" s="18">
        <f>SUM(N13,-O13,-Q13)</f>
        <v>0</v>
      </c>
      <c r="Q13" s="18">
        <f>ROUNDDOWN(PRODUCT(N13,20/100),0)</f>
        <v>0</v>
      </c>
      <c r="R13" s="14"/>
      <c r="S13" s="18"/>
      <c r="T13" s="18"/>
      <c r="U13" s="18"/>
      <c r="V13" s="19"/>
    </row>
    <row r="14" spans="1:25" s="20" customFormat="1" ht="34.5" customHeight="1">
      <c r="A14" s="10" t="s">
        <v>33</v>
      </c>
      <c r="B14" s="11" t="s">
        <v>34</v>
      </c>
      <c r="C14" s="22" t="s">
        <v>35</v>
      </c>
      <c r="D14" s="12">
        <v>16.409799575805664</v>
      </c>
      <c r="E14" s="13">
        <v>16.309999999999999</v>
      </c>
      <c r="F14" s="14"/>
      <c r="G14" s="15"/>
      <c r="H14" s="14"/>
      <c r="I14" s="16"/>
      <c r="J14" s="17">
        <f>ROUNDDOWN(PRODUCT(F14,H14,1/100),0)</f>
        <v>0</v>
      </c>
      <c r="K14" s="18">
        <f>ROUNDDOWN(PRODUCT(J14,25/100),0)</f>
        <v>0</v>
      </c>
      <c r="L14" s="18">
        <f>SUM(J14,-K14,-M14)</f>
        <v>0</v>
      </c>
      <c r="M14" s="18">
        <f>ROUNDDOWN(PRODUCT(J14,20/100),0)</f>
        <v>0</v>
      </c>
      <c r="N14" s="14"/>
      <c r="O14" s="18">
        <f>ROUNDDOWN(PRODUCT(N14,25/100),0)</f>
        <v>0</v>
      </c>
      <c r="P14" s="18">
        <f>SUM(N14,-O14,-Q14)</f>
        <v>0</v>
      </c>
      <c r="Q14" s="18">
        <f>ROUNDDOWN(PRODUCT(N14,20/100),0)</f>
        <v>0</v>
      </c>
      <c r="R14" s="14"/>
      <c r="S14" s="18"/>
      <c r="T14" s="18"/>
      <c r="U14" s="18"/>
      <c r="V14" s="19"/>
    </row>
    <row r="15" spans="1:25" s="20" customFormat="1" ht="34.5" customHeight="1">
      <c r="A15" s="21" t="s">
        <v>36</v>
      </c>
      <c r="B15" s="22" t="s">
        <v>37</v>
      </c>
      <c r="C15" s="22" t="s">
        <v>35</v>
      </c>
      <c r="D15" s="12">
        <v>4.4219999313354492</v>
      </c>
      <c r="E15" s="13">
        <v>4.33</v>
      </c>
      <c r="F15" s="14"/>
      <c r="G15" s="15"/>
      <c r="H15" s="14"/>
      <c r="I15" s="16"/>
      <c r="J15" s="17">
        <f>ROUNDDOWN(PRODUCT(F15,H15,1/100),0)</f>
        <v>0</v>
      </c>
      <c r="K15" s="18">
        <f>ROUNDDOWN(PRODUCT(J15,25/100),0)</f>
        <v>0</v>
      </c>
      <c r="L15" s="18">
        <f>SUM(J15,-K15,-M15)</f>
        <v>0</v>
      </c>
      <c r="M15" s="18">
        <f>ROUNDDOWN(PRODUCT(J15,20/100),0)</f>
        <v>0</v>
      </c>
      <c r="N15" s="14"/>
      <c r="O15" s="18">
        <f>ROUNDDOWN(PRODUCT(N15,25/100),0)</f>
        <v>0</v>
      </c>
      <c r="P15" s="18">
        <f>SUM(N15,-O15,-Q15)</f>
        <v>0</v>
      </c>
      <c r="Q15" s="18">
        <f>ROUNDDOWN(PRODUCT(N15,20/100),0)</f>
        <v>0</v>
      </c>
      <c r="R15" s="14"/>
      <c r="S15" s="18"/>
      <c r="T15" s="18"/>
      <c r="U15" s="18"/>
      <c r="V15" s="19"/>
    </row>
    <row r="16" spans="1:25" s="20" customFormat="1" ht="34.5" customHeight="1">
      <c r="A16" s="21" t="s">
        <v>38</v>
      </c>
      <c r="B16" s="22" t="s">
        <v>39</v>
      </c>
      <c r="C16" s="22" t="s">
        <v>40</v>
      </c>
      <c r="D16" s="12">
        <v>17.472000122070313</v>
      </c>
      <c r="E16" s="13">
        <v>11.201000000000001</v>
      </c>
      <c r="F16" s="14">
        <v>22</v>
      </c>
      <c r="G16" s="15">
        <f>ROUND(PRODUCT(F16,1/E16),2)</f>
        <v>1.96</v>
      </c>
      <c r="H16" s="14">
        <v>5</v>
      </c>
      <c r="I16" s="16">
        <f t="shared" ref="I16" si="7">ROUNDUP(PRODUCT(1,100/H16),0)</f>
        <v>20</v>
      </c>
      <c r="J16" s="42">
        <f t="shared" ref="J16:J59" si="8">ROUNDDOWN(PRODUCT(F16,H16,1/100),0)</f>
        <v>1</v>
      </c>
      <c r="K16" s="42">
        <f t="shared" ref="K16:K59" si="9">ROUNDDOWN(PRODUCT(J16,25/100),0)</f>
        <v>0</v>
      </c>
      <c r="L16" s="42">
        <f t="shared" ref="L16:L59" si="10">SUM(J16,-K16,-M16)</f>
        <v>1</v>
      </c>
      <c r="M16" s="42">
        <f t="shared" ref="M16:M59" si="11">ROUNDDOWN(PRODUCT(J16,20/100),0)</f>
        <v>0</v>
      </c>
      <c r="N16" s="41">
        <v>1</v>
      </c>
      <c r="O16" s="42">
        <f t="shared" ref="O16:O59" si="12">ROUNDDOWN(PRODUCT(N16,25/100),0)</f>
        <v>0</v>
      </c>
      <c r="P16" s="42">
        <f t="shared" ref="P16:P59" si="13">SUM(N16,-O16,-Q16)</f>
        <v>1</v>
      </c>
      <c r="Q16" s="42">
        <f t="shared" ref="Q16:Q59" si="14">ROUNDDOWN(PRODUCT(N16,20/100),0)</f>
        <v>0</v>
      </c>
      <c r="R16" s="41">
        <v>1</v>
      </c>
      <c r="S16" s="42">
        <f t="shared" ref="S16" si="15">ROUNDDOWN(PRODUCT(R16,25/100),0)</f>
        <v>0</v>
      </c>
      <c r="T16" s="42">
        <f t="shared" ref="T16" si="16">SUM(R16,-S16,-U16)</f>
        <v>1</v>
      </c>
      <c r="U16" s="42">
        <f t="shared" ref="U16" si="17">ROUNDDOWN(PRODUCT(R16,20/100),0)</f>
        <v>0</v>
      </c>
      <c r="V16" s="19"/>
    </row>
    <row r="17" spans="1:22" s="20" customFormat="1" ht="27" customHeight="1">
      <c r="A17" s="21" t="s">
        <v>41</v>
      </c>
      <c r="B17" s="22" t="s">
        <v>42</v>
      </c>
      <c r="C17" s="22" t="s">
        <v>43</v>
      </c>
      <c r="D17" s="12">
        <v>3.6479997634887695</v>
      </c>
      <c r="E17" s="13">
        <v>1.78</v>
      </c>
      <c r="F17" s="14">
        <v>7</v>
      </c>
      <c r="G17" s="15">
        <f>ROUND(PRODUCT(F17,1/E17),2)</f>
        <v>3.93</v>
      </c>
      <c r="H17" s="14">
        <v>7</v>
      </c>
      <c r="I17" s="16">
        <f>ROUNDUP(PRODUCT(1,100/H17),0)</f>
        <v>15</v>
      </c>
      <c r="J17" s="17">
        <f t="shared" si="8"/>
        <v>0</v>
      </c>
      <c r="K17" s="18">
        <f t="shared" si="9"/>
        <v>0</v>
      </c>
      <c r="L17" s="18">
        <f t="shared" si="10"/>
        <v>0</v>
      </c>
      <c r="M17" s="18">
        <f t="shared" si="11"/>
        <v>0</v>
      </c>
      <c r="N17" s="14"/>
      <c r="O17" s="18">
        <f t="shared" si="12"/>
        <v>0</v>
      </c>
      <c r="P17" s="18">
        <f t="shared" si="13"/>
        <v>0</v>
      </c>
      <c r="Q17" s="18">
        <f t="shared" si="14"/>
        <v>0</v>
      </c>
      <c r="R17" s="14"/>
      <c r="S17" s="18"/>
      <c r="T17" s="18"/>
      <c r="U17" s="18"/>
      <c r="V17" s="19"/>
    </row>
    <row r="18" spans="1:22" s="20" customFormat="1" ht="27" customHeight="1">
      <c r="A18" s="10" t="s">
        <v>44</v>
      </c>
      <c r="B18" s="11" t="s">
        <v>45</v>
      </c>
      <c r="C18" s="11" t="s">
        <v>46</v>
      </c>
      <c r="D18" s="12">
        <v>7.935999870300293</v>
      </c>
      <c r="E18" s="13">
        <v>7.9</v>
      </c>
      <c r="F18" s="14"/>
      <c r="G18" s="15"/>
      <c r="H18" s="14"/>
      <c r="I18" s="16"/>
      <c r="J18" s="17">
        <f t="shared" si="8"/>
        <v>0</v>
      </c>
      <c r="K18" s="18">
        <f t="shared" si="9"/>
        <v>0</v>
      </c>
      <c r="L18" s="18">
        <f t="shared" si="10"/>
        <v>0</v>
      </c>
      <c r="M18" s="18">
        <f t="shared" si="11"/>
        <v>0</v>
      </c>
      <c r="N18" s="14"/>
      <c r="O18" s="18">
        <f t="shared" si="12"/>
        <v>0</v>
      </c>
      <c r="P18" s="18">
        <f t="shared" si="13"/>
        <v>0</v>
      </c>
      <c r="Q18" s="18">
        <f t="shared" si="14"/>
        <v>0</v>
      </c>
      <c r="R18" s="14"/>
      <c r="S18" s="14"/>
      <c r="T18" s="14"/>
      <c r="U18" s="14"/>
      <c r="V18" s="19"/>
    </row>
    <row r="19" spans="1:22" s="20" customFormat="1" ht="31.5">
      <c r="A19" s="21" t="s">
        <v>47</v>
      </c>
      <c r="B19" s="22" t="s">
        <v>48</v>
      </c>
      <c r="C19" s="22" t="s">
        <v>49</v>
      </c>
      <c r="D19" s="12">
        <v>3.8969999999999998</v>
      </c>
      <c r="E19" s="13">
        <v>1.7450000000000001</v>
      </c>
      <c r="F19" s="14">
        <v>21</v>
      </c>
      <c r="G19" s="15">
        <f>ROUND(PRODUCT(F19,1/E19),2)</f>
        <v>12.03</v>
      </c>
      <c r="H19" s="14">
        <v>18</v>
      </c>
      <c r="I19" s="16">
        <f>ROUNDUP(PRODUCT(1,100/H19),0)</f>
        <v>6</v>
      </c>
      <c r="J19" s="42">
        <f t="shared" si="8"/>
        <v>3</v>
      </c>
      <c r="K19" s="42">
        <f t="shared" si="9"/>
        <v>0</v>
      </c>
      <c r="L19" s="42">
        <f t="shared" si="10"/>
        <v>3</v>
      </c>
      <c r="M19" s="42">
        <f t="shared" si="11"/>
        <v>0</v>
      </c>
      <c r="N19" s="41">
        <v>1</v>
      </c>
      <c r="O19" s="42">
        <f t="shared" si="12"/>
        <v>0</v>
      </c>
      <c r="P19" s="42">
        <f t="shared" si="13"/>
        <v>1</v>
      </c>
      <c r="Q19" s="42">
        <f t="shared" si="14"/>
        <v>0</v>
      </c>
      <c r="R19" s="41">
        <v>1</v>
      </c>
      <c r="S19" s="42">
        <f>ROUNDDOWN(PRODUCT(R19,25/100),0)</f>
        <v>0</v>
      </c>
      <c r="T19" s="42">
        <f>SUM(R19,-S19,-U19)</f>
        <v>1</v>
      </c>
      <c r="U19" s="42">
        <f>ROUNDDOWN(PRODUCT(R19,20/100),0)</f>
        <v>0</v>
      </c>
      <c r="V19" s="19"/>
    </row>
    <row r="20" spans="1:22" s="20" customFormat="1" ht="31.5">
      <c r="A20" s="10" t="s">
        <v>50</v>
      </c>
      <c r="B20" s="11" t="s">
        <v>51</v>
      </c>
      <c r="C20" s="11" t="s">
        <v>52</v>
      </c>
      <c r="D20" s="12">
        <v>17.232000350952148</v>
      </c>
      <c r="E20" s="13">
        <v>15.706</v>
      </c>
      <c r="F20" s="14"/>
      <c r="G20" s="15"/>
      <c r="H20" s="14"/>
      <c r="I20" s="16"/>
      <c r="J20" s="17">
        <f t="shared" si="8"/>
        <v>0</v>
      </c>
      <c r="K20" s="18">
        <f t="shared" si="9"/>
        <v>0</v>
      </c>
      <c r="L20" s="18">
        <f t="shared" si="10"/>
        <v>0</v>
      </c>
      <c r="M20" s="18">
        <f t="shared" si="11"/>
        <v>0</v>
      </c>
      <c r="N20" s="14"/>
      <c r="O20" s="18">
        <f t="shared" si="12"/>
        <v>0</v>
      </c>
      <c r="P20" s="18">
        <f t="shared" si="13"/>
        <v>0</v>
      </c>
      <c r="Q20" s="18">
        <f t="shared" si="14"/>
        <v>0</v>
      </c>
      <c r="R20" s="14"/>
      <c r="S20" s="14"/>
      <c r="T20" s="14"/>
      <c r="U20" s="14"/>
      <c r="V20" s="19"/>
    </row>
    <row r="21" spans="1:22" s="20" customFormat="1" ht="27" customHeight="1">
      <c r="A21" s="21" t="s">
        <v>53</v>
      </c>
      <c r="B21" s="22" t="s">
        <v>54</v>
      </c>
      <c r="C21" s="22" t="s">
        <v>55</v>
      </c>
      <c r="D21" s="12">
        <v>9.8125</v>
      </c>
      <c r="E21" s="13">
        <v>9.2880000000000003</v>
      </c>
      <c r="F21" s="14"/>
      <c r="G21" s="15"/>
      <c r="H21" s="14"/>
      <c r="I21" s="16"/>
      <c r="J21" s="17">
        <f t="shared" si="8"/>
        <v>0</v>
      </c>
      <c r="K21" s="18">
        <f t="shared" si="9"/>
        <v>0</v>
      </c>
      <c r="L21" s="18">
        <f t="shared" si="10"/>
        <v>0</v>
      </c>
      <c r="M21" s="18">
        <f t="shared" si="11"/>
        <v>0</v>
      </c>
      <c r="N21" s="14"/>
      <c r="O21" s="18">
        <f t="shared" si="12"/>
        <v>0</v>
      </c>
      <c r="P21" s="18">
        <f t="shared" si="13"/>
        <v>0</v>
      </c>
      <c r="Q21" s="18">
        <f t="shared" si="14"/>
        <v>0</v>
      </c>
      <c r="R21" s="14"/>
      <c r="S21" s="18"/>
      <c r="T21" s="18"/>
      <c r="U21" s="18"/>
      <c r="V21" s="19"/>
    </row>
    <row r="22" spans="1:22" s="20" customFormat="1" ht="27" customHeight="1">
      <c r="A22" s="10" t="s">
        <v>56</v>
      </c>
      <c r="B22" s="22" t="s">
        <v>57</v>
      </c>
      <c r="C22" s="22" t="s">
        <v>58</v>
      </c>
      <c r="D22" s="12">
        <v>4.108489990234375</v>
      </c>
      <c r="E22" s="13">
        <v>4.1079999999999997</v>
      </c>
      <c r="F22" s="14"/>
      <c r="G22" s="15"/>
      <c r="H22" s="14"/>
      <c r="I22" s="16"/>
      <c r="J22" s="17">
        <f t="shared" si="8"/>
        <v>0</v>
      </c>
      <c r="K22" s="18">
        <f t="shared" si="9"/>
        <v>0</v>
      </c>
      <c r="L22" s="18">
        <f t="shared" si="10"/>
        <v>0</v>
      </c>
      <c r="M22" s="18">
        <f t="shared" si="11"/>
        <v>0</v>
      </c>
      <c r="N22" s="14"/>
      <c r="O22" s="18">
        <f t="shared" si="12"/>
        <v>0</v>
      </c>
      <c r="P22" s="18">
        <f t="shared" si="13"/>
        <v>0</v>
      </c>
      <c r="Q22" s="18">
        <f t="shared" si="14"/>
        <v>0</v>
      </c>
      <c r="R22" s="14"/>
      <c r="S22" s="18"/>
      <c r="T22" s="18"/>
      <c r="U22" s="18"/>
      <c r="V22" s="19"/>
    </row>
    <row r="23" spans="1:22" s="20" customFormat="1" ht="27" customHeight="1">
      <c r="A23" s="21" t="s">
        <v>59</v>
      </c>
      <c r="B23" s="22" t="s">
        <v>60</v>
      </c>
      <c r="C23" s="22" t="s">
        <v>58</v>
      </c>
      <c r="D23" s="12">
        <v>13.459400177001953</v>
      </c>
      <c r="E23" s="13">
        <v>9.1</v>
      </c>
      <c r="F23" s="14"/>
      <c r="G23" s="15"/>
      <c r="H23" s="14"/>
      <c r="I23" s="16"/>
      <c r="J23" s="17">
        <f t="shared" si="8"/>
        <v>0</v>
      </c>
      <c r="K23" s="18">
        <f t="shared" si="9"/>
        <v>0</v>
      </c>
      <c r="L23" s="18">
        <f t="shared" si="10"/>
        <v>0</v>
      </c>
      <c r="M23" s="18">
        <f t="shared" si="11"/>
        <v>0</v>
      </c>
      <c r="N23" s="14"/>
      <c r="O23" s="18">
        <f t="shared" si="12"/>
        <v>0</v>
      </c>
      <c r="P23" s="18">
        <f t="shared" si="13"/>
        <v>0</v>
      </c>
      <c r="Q23" s="18">
        <f t="shared" si="14"/>
        <v>0</v>
      </c>
      <c r="R23" s="14"/>
      <c r="S23" s="18"/>
      <c r="T23" s="18"/>
      <c r="U23" s="18"/>
      <c r="V23" s="19"/>
    </row>
    <row r="24" spans="1:22" s="20" customFormat="1" ht="27" customHeight="1">
      <c r="A24" s="10" t="s">
        <v>61</v>
      </c>
      <c r="B24" s="11" t="s">
        <v>62</v>
      </c>
      <c r="C24" s="11" t="s">
        <v>63</v>
      </c>
      <c r="D24" s="12">
        <v>25.375999450683594</v>
      </c>
      <c r="E24" s="13">
        <v>19.3</v>
      </c>
      <c r="F24" s="14"/>
      <c r="G24" s="15"/>
      <c r="H24" s="14"/>
      <c r="I24" s="16"/>
      <c r="J24" s="17">
        <f t="shared" si="8"/>
        <v>0</v>
      </c>
      <c r="K24" s="18">
        <f t="shared" si="9"/>
        <v>0</v>
      </c>
      <c r="L24" s="18">
        <f t="shared" si="10"/>
        <v>0</v>
      </c>
      <c r="M24" s="18">
        <f t="shared" si="11"/>
        <v>0</v>
      </c>
      <c r="N24" s="14"/>
      <c r="O24" s="18">
        <f t="shared" si="12"/>
        <v>0</v>
      </c>
      <c r="P24" s="18">
        <f t="shared" si="13"/>
        <v>0</v>
      </c>
      <c r="Q24" s="18">
        <f t="shared" si="14"/>
        <v>0</v>
      </c>
      <c r="R24" s="14"/>
      <c r="S24" s="14"/>
      <c r="T24" s="14"/>
      <c r="U24" s="14"/>
      <c r="V24" s="19"/>
    </row>
    <row r="25" spans="1:22" s="20" customFormat="1" ht="27" customHeight="1">
      <c r="A25" s="21" t="s">
        <v>64</v>
      </c>
      <c r="B25" s="22" t="s">
        <v>65</v>
      </c>
      <c r="C25" s="22" t="s">
        <v>66</v>
      </c>
      <c r="D25" s="12">
        <v>17.840301513671875</v>
      </c>
      <c r="E25" s="13">
        <v>13.82</v>
      </c>
      <c r="F25" s="14"/>
      <c r="G25" s="15"/>
      <c r="H25" s="14"/>
      <c r="I25" s="16"/>
      <c r="J25" s="17">
        <f t="shared" si="8"/>
        <v>0</v>
      </c>
      <c r="K25" s="18">
        <f t="shared" si="9"/>
        <v>0</v>
      </c>
      <c r="L25" s="18">
        <f t="shared" si="10"/>
        <v>0</v>
      </c>
      <c r="M25" s="18">
        <f t="shared" si="11"/>
        <v>0</v>
      </c>
      <c r="N25" s="14"/>
      <c r="O25" s="18">
        <f t="shared" si="12"/>
        <v>0</v>
      </c>
      <c r="P25" s="18">
        <f t="shared" si="13"/>
        <v>0</v>
      </c>
      <c r="Q25" s="18">
        <f t="shared" si="14"/>
        <v>0</v>
      </c>
      <c r="R25" s="14"/>
      <c r="S25" s="18"/>
      <c r="T25" s="18"/>
      <c r="U25" s="18"/>
      <c r="V25" s="19"/>
    </row>
    <row r="26" spans="1:22" s="20" customFormat="1" ht="27" customHeight="1">
      <c r="A26" s="10" t="s">
        <v>67</v>
      </c>
      <c r="B26" s="11" t="s">
        <v>68</v>
      </c>
      <c r="C26" s="11" t="s">
        <v>63</v>
      </c>
      <c r="D26" s="12">
        <v>11.767000198364258</v>
      </c>
      <c r="E26" s="13">
        <v>11.76</v>
      </c>
      <c r="F26" s="14"/>
      <c r="G26" s="15"/>
      <c r="H26" s="14"/>
      <c r="I26" s="16"/>
      <c r="J26" s="17">
        <f t="shared" si="8"/>
        <v>0</v>
      </c>
      <c r="K26" s="18">
        <f t="shared" si="9"/>
        <v>0</v>
      </c>
      <c r="L26" s="18">
        <f t="shared" si="10"/>
        <v>0</v>
      </c>
      <c r="M26" s="18">
        <f t="shared" si="11"/>
        <v>0</v>
      </c>
      <c r="N26" s="14"/>
      <c r="O26" s="18">
        <f t="shared" si="12"/>
        <v>0</v>
      </c>
      <c r="P26" s="18">
        <f t="shared" si="13"/>
        <v>0</v>
      </c>
      <c r="Q26" s="18">
        <f t="shared" si="14"/>
        <v>0</v>
      </c>
      <c r="R26" s="14"/>
      <c r="S26" s="18"/>
      <c r="T26" s="18"/>
      <c r="U26" s="18"/>
      <c r="V26" s="19"/>
    </row>
    <row r="27" spans="1:22" s="20" customFormat="1" ht="31.5">
      <c r="A27" s="21" t="s">
        <v>69</v>
      </c>
      <c r="B27" s="22" t="s">
        <v>70</v>
      </c>
      <c r="C27" s="22" t="s">
        <v>49</v>
      </c>
      <c r="D27" s="12">
        <v>11.080499649047852</v>
      </c>
      <c r="E27" s="13">
        <v>11.1</v>
      </c>
      <c r="F27" s="14">
        <v>28</v>
      </c>
      <c r="G27" s="15">
        <f>ROUND(PRODUCT(F27,1/E27),2)</f>
        <v>2.52</v>
      </c>
      <c r="H27" s="14">
        <v>7</v>
      </c>
      <c r="I27" s="16">
        <f>ROUNDUP(PRODUCT(1,100/H27),0)</f>
        <v>15</v>
      </c>
      <c r="J27" s="42">
        <f t="shared" si="8"/>
        <v>1</v>
      </c>
      <c r="K27" s="42">
        <f t="shared" si="9"/>
        <v>0</v>
      </c>
      <c r="L27" s="42">
        <f t="shared" si="10"/>
        <v>1</v>
      </c>
      <c r="M27" s="42">
        <f t="shared" si="11"/>
        <v>0</v>
      </c>
      <c r="N27" s="14"/>
      <c r="O27" s="18">
        <f t="shared" si="12"/>
        <v>0</v>
      </c>
      <c r="P27" s="18">
        <f t="shared" si="13"/>
        <v>0</v>
      </c>
      <c r="Q27" s="18">
        <f t="shared" si="14"/>
        <v>0</v>
      </c>
      <c r="R27" s="14">
        <v>0</v>
      </c>
      <c r="S27" s="18">
        <v>0</v>
      </c>
      <c r="T27" s="18">
        <v>0</v>
      </c>
      <c r="U27" s="18">
        <v>0</v>
      </c>
      <c r="V27" s="19"/>
    </row>
    <row r="28" spans="1:22" s="20" customFormat="1" ht="31.5">
      <c r="A28" s="10" t="s">
        <v>71</v>
      </c>
      <c r="B28" s="11" t="s">
        <v>72</v>
      </c>
      <c r="C28" s="11" t="s">
        <v>73</v>
      </c>
      <c r="D28" s="12">
        <v>24.735000610351563</v>
      </c>
      <c r="E28" s="13">
        <v>22.213000000000001</v>
      </c>
      <c r="F28" s="14"/>
      <c r="G28" s="15"/>
      <c r="H28" s="14"/>
      <c r="I28" s="16"/>
      <c r="J28" s="17">
        <f t="shared" si="8"/>
        <v>0</v>
      </c>
      <c r="K28" s="18">
        <f t="shared" si="9"/>
        <v>0</v>
      </c>
      <c r="L28" s="18">
        <f t="shared" si="10"/>
        <v>0</v>
      </c>
      <c r="M28" s="18">
        <f t="shared" si="11"/>
        <v>0</v>
      </c>
      <c r="N28" s="23"/>
      <c r="O28" s="18">
        <f t="shared" si="12"/>
        <v>0</v>
      </c>
      <c r="P28" s="18">
        <f t="shared" si="13"/>
        <v>0</v>
      </c>
      <c r="Q28" s="18">
        <f t="shared" si="14"/>
        <v>0</v>
      </c>
      <c r="R28" s="23"/>
      <c r="S28" s="18"/>
      <c r="T28" s="18"/>
      <c r="U28" s="18"/>
      <c r="V28" s="19"/>
    </row>
    <row r="29" spans="1:22" s="20" customFormat="1" ht="47.25">
      <c r="A29" s="21" t="s">
        <v>74</v>
      </c>
      <c r="B29" s="22" t="s">
        <v>75</v>
      </c>
      <c r="C29" s="22" t="s">
        <v>76</v>
      </c>
      <c r="D29" s="12">
        <v>11.611000061035156</v>
      </c>
      <c r="E29" s="13">
        <v>9.4019999999999992</v>
      </c>
      <c r="F29" s="14"/>
      <c r="G29" s="15"/>
      <c r="H29" s="14"/>
      <c r="I29" s="16"/>
      <c r="J29" s="17">
        <f t="shared" si="8"/>
        <v>0</v>
      </c>
      <c r="K29" s="18">
        <f t="shared" si="9"/>
        <v>0</v>
      </c>
      <c r="L29" s="18">
        <f t="shared" si="10"/>
        <v>0</v>
      </c>
      <c r="M29" s="18">
        <f t="shared" si="11"/>
        <v>0</v>
      </c>
      <c r="N29" s="14"/>
      <c r="O29" s="18">
        <f t="shared" si="12"/>
        <v>0</v>
      </c>
      <c r="P29" s="18">
        <f t="shared" si="13"/>
        <v>0</v>
      </c>
      <c r="Q29" s="18">
        <f t="shared" si="14"/>
        <v>0</v>
      </c>
      <c r="R29" s="14"/>
      <c r="S29" s="14"/>
      <c r="T29" s="14"/>
      <c r="U29" s="14"/>
      <c r="V29" s="19"/>
    </row>
    <row r="30" spans="1:22" s="20" customFormat="1" ht="24.75" customHeight="1">
      <c r="A30" s="10" t="s">
        <v>77</v>
      </c>
      <c r="B30" s="22" t="s">
        <v>78</v>
      </c>
      <c r="C30" s="22" t="s">
        <v>79</v>
      </c>
      <c r="D30" s="12">
        <v>12.076000213623047</v>
      </c>
      <c r="E30" s="13">
        <v>11.561</v>
      </c>
      <c r="F30" s="14"/>
      <c r="G30" s="15"/>
      <c r="H30" s="14"/>
      <c r="I30" s="16"/>
      <c r="J30" s="17">
        <f t="shared" si="8"/>
        <v>0</v>
      </c>
      <c r="K30" s="18">
        <f t="shared" si="9"/>
        <v>0</v>
      </c>
      <c r="L30" s="18">
        <f t="shared" si="10"/>
        <v>0</v>
      </c>
      <c r="M30" s="18">
        <f t="shared" si="11"/>
        <v>0</v>
      </c>
      <c r="N30" s="14"/>
      <c r="O30" s="18">
        <f t="shared" si="12"/>
        <v>0</v>
      </c>
      <c r="P30" s="18">
        <f t="shared" si="13"/>
        <v>0</v>
      </c>
      <c r="Q30" s="18">
        <f t="shared" si="14"/>
        <v>0</v>
      </c>
      <c r="R30" s="14"/>
      <c r="S30" s="18"/>
      <c r="T30" s="18"/>
      <c r="U30" s="18"/>
      <c r="V30" s="19"/>
    </row>
    <row r="31" spans="1:22" s="20" customFormat="1" ht="24.75" customHeight="1">
      <c r="A31" s="21" t="s">
        <v>80</v>
      </c>
      <c r="B31" s="22" t="s">
        <v>81</v>
      </c>
      <c r="C31" s="22" t="s">
        <v>82</v>
      </c>
      <c r="D31" s="12">
        <v>5.2630000114440918</v>
      </c>
      <c r="E31" s="13">
        <v>3.1840000000000002</v>
      </c>
      <c r="F31" s="14"/>
      <c r="G31" s="15"/>
      <c r="H31" s="14"/>
      <c r="I31" s="16"/>
      <c r="J31" s="17">
        <f t="shared" si="8"/>
        <v>0</v>
      </c>
      <c r="K31" s="18">
        <f t="shared" si="9"/>
        <v>0</v>
      </c>
      <c r="L31" s="18">
        <f t="shared" si="10"/>
        <v>0</v>
      </c>
      <c r="M31" s="18">
        <f t="shared" si="11"/>
        <v>0</v>
      </c>
      <c r="N31" s="14"/>
      <c r="O31" s="18">
        <f t="shared" si="12"/>
        <v>0</v>
      </c>
      <c r="P31" s="18">
        <f t="shared" si="13"/>
        <v>0</v>
      </c>
      <c r="Q31" s="18">
        <f t="shared" si="14"/>
        <v>0</v>
      </c>
      <c r="R31" s="14"/>
      <c r="S31" s="14"/>
      <c r="T31" s="14"/>
      <c r="U31" s="14"/>
      <c r="V31" s="19"/>
    </row>
    <row r="32" spans="1:22" s="20" customFormat="1" ht="21" customHeight="1">
      <c r="A32" s="10" t="s">
        <v>83</v>
      </c>
      <c r="B32" s="22" t="s">
        <v>84</v>
      </c>
      <c r="C32" s="11" t="s">
        <v>63</v>
      </c>
      <c r="D32" s="12">
        <v>21.366001129150391</v>
      </c>
      <c r="E32" s="13">
        <v>19.843</v>
      </c>
      <c r="F32" s="14"/>
      <c r="G32" s="15"/>
      <c r="H32" s="14"/>
      <c r="I32" s="16"/>
      <c r="J32" s="17">
        <f t="shared" si="8"/>
        <v>0</v>
      </c>
      <c r="K32" s="18">
        <f t="shared" si="9"/>
        <v>0</v>
      </c>
      <c r="L32" s="18">
        <f t="shared" si="10"/>
        <v>0</v>
      </c>
      <c r="M32" s="18">
        <f t="shared" si="11"/>
        <v>0</v>
      </c>
      <c r="N32" s="14"/>
      <c r="O32" s="18">
        <f t="shared" si="12"/>
        <v>0</v>
      </c>
      <c r="P32" s="18">
        <f t="shared" si="13"/>
        <v>0</v>
      </c>
      <c r="Q32" s="18">
        <f t="shared" si="14"/>
        <v>0</v>
      </c>
      <c r="R32" s="14"/>
      <c r="S32" s="18"/>
      <c r="T32" s="18"/>
      <c r="U32" s="18"/>
      <c r="V32" s="19"/>
    </row>
    <row r="33" spans="1:22" s="20" customFormat="1" ht="31.5">
      <c r="A33" s="21" t="s">
        <v>85</v>
      </c>
      <c r="B33" s="11" t="s">
        <v>86</v>
      </c>
      <c r="C33" s="11" t="s">
        <v>87</v>
      </c>
      <c r="D33" s="12">
        <v>37.362598419189453</v>
      </c>
      <c r="E33" s="13">
        <v>36.113</v>
      </c>
      <c r="F33" s="14"/>
      <c r="G33" s="15"/>
      <c r="H33" s="14"/>
      <c r="I33" s="16"/>
      <c r="J33" s="17">
        <f>ROUNDDOWN(PRODUCT(F33,H33,1/100),0)</f>
        <v>0</v>
      </c>
      <c r="K33" s="18">
        <f>ROUNDDOWN(PRODUCT(J33,25/100),0)</f>
        <v>0</v>
      </c>
      <c r="L33" s="18">
        <f t="shared" si="10"/>
        <v>0</v>
      </c>
      <c r="M33" s="18">
        <f t="shared" si="11"/>
        <v>0</v>
      </c>
      <c r="N33" s="14"/>
      <c r="O33" s="18">
        <v>0</v>
      </c>
      <c r="P33" s="18">
        <f t="shared" si="13"/>
        <v>0</v>
      </c>
      <c r="Q33" s="18">
        <f t="shared" si="14"/>
        <v>0</v>
      </c>
      <c r="R33" s="14"/>
      <c r="S33" s="18"/>
      <c r="T33" s="18"/>
      <c r="U33" s="18"/>
      <c r="V33" s="19"/>
    </row>
    <row r="34" spans="1:22" s="20" customFormat="1" ht="31.5">
      <c r="A34" s="10" t="s">
        <v>88</v>
      </c>
      <c r="B34" s="22" t="s">
        <v>89</v>
      </c>
      <c r="C34" s="22" t="s">
        <v>82</v>
      </c>
      <c r="D34" s="12">
        <v>49.816001892089844</v>
      </c>
      <c r="E34" s="13">
        <v>31.478999999999999</v>
      </c>
      <c r="F34" s="14"/>
      <c r="G34" s="15"/>
      <c r="H34" s="14"/>
      <c r="I34" s="16"/>
      <c r="J34" s="17">
        <f>ROUNDDOWN(PRODUCT(F34,H34,1/100),0)</f>
        <v>0</v>
      </c>
      <c r="K34" s="18">
        <f>ROUNDDOWN(PRODUCT(J34,25/100),0)</f>
        <v>0</v>
      </c>
      <c r="L34" s="18">
        <f>SUM(J34,-K34,-M34)</f>
        <v>0</v>
      </c>
      <c r="M34" s="18">
        <f>ROUNDDOWN(PRODUCT(J34,20/100),0)</f>
        <v>0</v>
      </c>
      <c r="N34" s="14"/>
      <c r="O34" s="18">
        <v>0</v>
      </c>
      <c r="P34" s="18">
        <f>SUM(N34,-O34,-Q34)</f>
        <v>0</v>
      </c>
      <c r="Q34" s="18">
        <f>ROUNDDOWN(PRODUCT(N34,20/100),0)</f>
        <v>0</v>
      </c>
      <c r="R34" s="14"/>
      <c r="S34" s="18"/>
      <c r="T34" s="18"/>
      <c r="U34" s="18"/>
      <c r="V34" s="19"/>
    </row>
    <row r="35" spans="1:22" s="20" customFormat="1" ht="31.5">
      <c r="A35" s="10" t="s">
        <v>90</v>
      </c>
      <c r="B35" s="11" t="s">
        <v>91</v>
      </c>
      <c r="C35" s="11" t="s">
        <v>66</v>
      </c>
      <c r="D35" s="12">
        <v>61.295799255371094</v>
      </c>
      <c r="E35" s="13">
        <v>61.29</v>
      </c>
      <c r="F35" s="14"/>
      <c r="G35" s="15"/>
      <c r="H35" s="14"/>
      <c r="I35" s="16"/>
      <c r="J35" s="17">
        <f>ROUNDDOWN(PRODUCT(F35,H35,1/100),0)</f>
        <v>0</v>
      </c>
      <c r="K35" s="18">
        <f>ROUNDDOWN(PRODUCT(J35,25/100),0)</f>
        <v>0</v>
      </c>
      <c r="L35" s="18">
        <f>SUM(J35,-K35,-M35)</f>
        <v>0</v>
      </c>
      <c r="M35" s="18">
        <f>ROUNDDOWN(PRODUCT(J35,20/100),0)</f>
        <v>0</v>
      </c>
      <c r="N35" s="14"/>
      <c r="O35" s="18">
        <f>ROUNDDOWN(PRODUCT(N35,25/100),0)</f>
        <v>0</v>
      </c>
      <c r="P35" s="18">
        <f>SUM(N35,-O35,-Q35)</f>
        <v>0</v>
      </c>
      <c r="Q35" s="18">
        <f>ROUNDDOWN(PRODUCT(N35,20/100),0)</f>
        <v>0</v>
      </c>
      <c r="R35" s="14"/>
      <c r="S35" s="14"/>
      <c r="T35" s="14"/>
      <c r="U35" s="14"/>
      <c r="V35" s="19"/>
    </row>
    <row r="36" spans="1:22" s="20" customFormat="1" ht="31.5">
      <c r="A36" s="10" t="s">
        <v>92</v>
      </c>
      <c r="B36" s="22" t="s">
        <v>93</v>
      </c>
      <c r="C36" s="22" t="s">
        <v>94</v>
      </c>
      <c r="D36" s="12">
        <v>23.972299575805664</v>
      </c>
      <c r="E36" s="13">
        <v>14.191700000000001</v>
      </c>
      <c r="F36" s="14"/>
      <c r="G36" s="15"/>
      <c r="H36" s="14"/>
      <c r="I36" s="16"/>
      <c r="J36" s="17">
        <f>ROUNDDOWN(PRODUCT(F36,H36,1/100),0)</f>
        <v>0</v>
      </c>
      <c r="K36" s="18">
        <f>ROUNDDOWN(PRODUCT(J36,25/100),0)</f>
        <v>0</v>
      </c>
      <c r="L36" s="18">
        <f>SUM(J36,-K36,-M36)</f>
        <v>0</v>
      </c>
      <c r="M36" s="18">
        <f>ROUNDDOWN(PRODUCT(J36,20/100),0)</f>
        <v>0</v>
      </c>
      <c r="N36" s="14"/>
      <c r="O36" s="18">
        <f>ROUNDDOWN(PRODUCT(N36,25/100),0)</f>
        <v>0</v>
      </c>
      <c r="P36" s="18">
        <f>SUM(N36,-O36,-Q36)</f>
        <v>0</v>
      </c>
      <c r="Q36" s="18">
        <f>ROUNDDOWN(PRODUCT(N36,20/100),0)</f>
        <v>0</v>
      </c>
      <c r="R36" s="14"/>
      <c r="S36" s="18"/>
      <c r="T36" s="18"/>
      <c r="U36" s="18"/>
      <c r="V36" s="19"/>
    </row>
    <row r="37" spans="1:22" s="20" customFormat="1" ht="31.5">
      <c r="A37" s="21" t="s">
        <v>95</v>
      </c>
      <c r="B37" s="22" t="s">
        <v>96</v>
      </c>
      <c r="C37" s="22" t="s">
        <v>79</v>
      </c>
      <c r="D37" s="12">
        <v>31.535999298095703</v>
      </c>
      <c r="E37" s="13">
        <v>29.99</v>
      </c>
      <c r="F37" s="14"/>
      <c r="G37" s="15"/>
      <c r="H37" s="14"/>
      <c r="I37" s="16"/>
      <c r="J37" s="17">
        <f>ROUNDDOWN(PRODUCT(F37,H37,1/100),0)</f>
        <v>0</v>
      </c>
      <c r="K37" s="18">
        <f>ROUNDDOWN(PRODUCT(J37,25/100),0)</f>
        <v>0</v>
      </c>
      <c r="L37" s="18">
        <f>SUM(J37,-K37,-M37)</f>
        <v>0</v>
      </c>
      <c r="M37" s="18">
        <f>ROUNDDOWN(PRODUCT(J37,20/100),0)</f>
        <v>0</v>
      </c>
      <c r="N37" s="14"/>
      <c r="O37" s="18">
        <v>0</v>
      </c>
      <c r="P37" s="18">
        <f>SUM(N37,-O37,-Q37)</f>
        <v>0</v>
      </c>
      <c r="Q37" s="18">
        <f>ROUNDDOWN(PRODUCT(N37,20/100),0)</f>
        <v>0</v>
      </c>
      <c r="R37" s="14"/>
      <c r="S37" s="18"/>
      <c r="T37" s="18"/>
      <c r="U37" s="18"/>
      <c r="V37" s="19"/>
    </row>
    <row r="38" spans="1:22" s="20" customFormat="1" ht="31.5">
      <c r="A38" s="10" t="s">
        <v>97</v>
      </c>
      <c r="B38" s="22" t="s">
        <v>98</v>
      </c>
      <c r="C38" s="22" t="s">
        <v>99</v>
      </c>
      <c r="D38" s="12">
        <v>38.971000671386719</v>
      </c>
      <c r="E38" s="13">
        <v>37.950000000000003</v>
      </c>
      <c r="F38" s="14"/>
      <c r="G38" s="15"/>
      <c r="H38" s="14"/>
      <c r="I38" s="16"/>
      <c r="J38" s="17">
        <f t="shared" si="8"/>
        <v>0</v>
      </c>
      <c r="K38" s="18">
        <f t="shared" si="9"/>
        <v>0</v>
      </c>
      <c r="L38" s="18">
        <f t="shared" si="10"/>
        <v>0</v>
      </c>
      <c r="M38" s="18">
        <f t="shared" si="11"/>
        <v>0</v>
      </c>
      <c r="N38" s="14"/>
      <c r="O38" s="18">
        <f t="shared" si="12"/>
        <v>0</v>
      </c>
      <c r="P38" s="18">
        <f t="shared" si="13"/>
        <v>0</v>
      </c>
      <c r="Q38" s="18">
        <f t="shared" si="14"/>
        <v>0</v>
      </c>
      <c r="R38" s="14"/>
      <c r="S38" s="18"/>
      <c r="T38" s="18"/>
      <c r="U38" s="18"/>
      <c r="V38" s="19"/>
    </row>
    <row r="39" spans="1:22" s="20" customFormat="1" ht="31.5">
      <c r="A39" s="21" t="s">
        <v>100</v>
      </c>
      <c r="B39" s="22" t="s">
        <v>101</v>
      </c>
      <c r="C39" s="22" t="s">
        <v>26</v>
      </c>
      <c r="D39" s="12">
        <v>59.787101745605469</v>
      </c>
      <c r="E39" s="13">
        <v>57.6</v>
      </c>
      <c r="F39" s="14"/>
      <c r="G39" s="15"/>
      <c r="H39" s="14"/>
      <c r="I39" s="16"/>
      <c r="J39" s="17">
        <f t="shared" si="8"/>
        <v>0</v>
      </c>
      <c r="K39" s="18">
        <f t="shared" si="9"/>
        <v>0</v>
      </c>
      <c r="L39" s="18">
        <f t="shared" si="10"/>
        <v>0</v>
      </c>
      <c r="M39" s="18">
        <f t="shared" si="11"/>
        <v>0</v>
      </c>
      <c r="N39" s="14"/>
      <c r="O39" s="18">
        <v>0</v>
      </c>
      <c r="P39" s="18">
        <f t="shared" si="13"/>
        <v>0</v>
      </c>
      <c r="Q39" s="18">
        <f>ROUNDDOWN(PRODUCT(N39,20/100),0)</f>
        <v>0</v>
      </c>
      <c r="R39" s="14"/>
      <c r="S39" s="18"/>
      <c r="T39" s="18"/>
      <c r="U39" s="18"/>
      <c r="V39" s="19"/>
    </row>
    <row r="40" spans="1:22" s="20" customFormat="1" ht="31.5">
      <c r="A40" s="10" t="s">
        <v>102</v>
      </c>
      <c r="B40" s="11" t="s">
        <v>103</v>
      </c>
      <c r="C40" s="11" t="s">
        <v>58</v>
      </c>
      <c r="D40" s="12">
        <v>28.702499389648437</v>
      </c>
      <c r="E40" s="13">
        <v>25.87</v>
      </c>
      <c r="F40" s="14"/>
      <c r="G40" s="15"/>
      <c r="H40" s="14"/>
      <c r="I40" s="16"/>
      <c r="J40" s="17">
        <f t="shared" si="8"/>
        <v>0</v>
      </c>
      <c r="K40" s="18">
        <f t="shared" si="9"/>
        <v>0</v>
      </c>
      <c r="L40" s="18">
        <f t="shared" si="10"/>
        <v>0</v>
      </c>
      <c r="M40" s="18">
        <f t="shared" si="11"/>
        <v>0</v>
      </c>
      <c r="N40" s="14"/>
      <c r="O40" s="18">
        <f>ROUNDDOWN(PRODUCT(N40,25/100),0)</f>
        <v>0</v>
      </c>
      <c r="P40" s="18">
        <f t="shared" si="13"/>
        <v>0</v>
      </c>
      <c r="Q40" s="18">
        <f>ROUNDDOWN(PRODUCT(N40,20/100),0)</f>
        <v>0</v>
      </c>
      <c r="R40" s="14"/>
      <c r="S40" s="14"/>
      <c r="T40" s="14"/>
      <c r="U40" s="14"/>
      <c r="V40" s="19"/>
    </row>
    <row r="41" spans="1:22" s="20" customFormat="1" ht="31.5">
      <c r="A41" s="21" t="s">
        <v>104</v>
      </c>
      <c r="B41" s="22" t="s">
        <v>105</v>
      </c>
      <c r="C41" s="22" t="s">
        <v>106</v>
      </c>
      <c r="D41" s="12">
        <v>27.694999694824219</v>
      </c>
      <c r="E41" s="13">
        <v>26</v>
      </c>
      <c r="F41" s="14"/>
      <c r="G41" s="15"/>
      <c r="H41" s="14"/>
      <c r="I41" s="16"/>
      <c r="J41" s="17">
        <f t="shared" si="8"/>
        <v>0</v>
      </c>
      <c r="K41" s="18">
        <f t="shared" si="9"/>
        <v>0</v>
      </c>
      <c r="L41" s="18">
        <f t="shared" si="10"/>
        <v>0</v>
      </c>
      <c r="M41" s="18">
        <f t="shared" si="11"/>
        <v>0</v>
      </c>
      <c r="N41" s="14"/>
      <c r="O41" s="18">
        <v>0</v>
      </c>
      <c r="P41" s="18">
        <f t="shared" si="13"/>
        <v>0</v>
      </c>
      <c r="Q41" s="18">
        <v>0</v>
      </c>
      <c r="R41" s="14"/>
      <c r="S41" s="18"/>
      <c r="T41" s="18"/>
      <c r="U41" s="18"/>
      <c r="V41" s="19"/>
    </row>
    <row r="42" spans="1:22" s="20" customFormat="1" ht="31.5">
      <c r="A42" s="10" t="s">
        <v>107</v>
      </c>
      <c r="B42" s="11" t="s">
        <v>108</v>
      </c>
      <c r="C42" s="11" t="s">
        <v>46</v>
      </c>
      <c r="D42" s="12">
        <v>41.274002075195313</v>
      </c>
      <c r="E42" s="13">
        <v>41.3</v>
      </c>
      <c r="F42" s="14"/>
      <c r="G42" s="15"/>
      <c r="H42" s="14"/>
      <c r="I42" s="16"/>
      <c r="J42" s="17">
        <f t="shared" si="8"/>
        <v>0</v>
      </c>
      <c r="K42" s="18">
        <f t="shared" si="9"/>
        <v>0</v>
      </c>
      <c r="L42" s="18">
        <f t="shared" si="10"/>
        <v>0</v>
      </c>
      <c r="M42" s="18">
        <f t="shared" si="11"/>
        <v>0</v>
      </c>
      <c r="N42" s="14"/>
      <c r="O42" s="18">
        <f>ROUNDDOWN(PRODUCT(N42,25/100),0)</f>
        <v>0</v>
      </c>
      <c r="P42" s="18">
        <f t="shared" si="13"/>
        <v>0</v>
      </c>
      <c r="Q42" s="18">
        <f>ROUNDDOWN(PRODUCT(N42,20/100),0)</f>
        <v>0</v>
      </c>
      <c r="R42" s="14"/>
      <c r="S42" s="18"/>
      <c r="T42" s="18"/>
      <c r="U42" s="18"/>
      <c r="V42" s="19"/>
    </row>
    <row r="43" spans="1:22" s="20" customFormat="1" ht="31.5">
      <c r="A43" s="10" t="s">
        <v>109</v>
      </c>
      <c r="B43" s="11" t="s">
        <v>110</v>
      </c>
      <c r="C43" s="11" t="s">
        <v>111</v>
      </c>
      <c r="D43" s="12">
        <v>41.254199981689453</v>
      </c>
      <c r="E43" s="13">
        <v>27.913</v>
      </c>
      <c r="F43" s="14"/>
      <c r="G43" s="15"/>
      <c r="H43" s="14"/>
      <c r="I43" s="16"/>
      <c r="J43" s="17">
        <f t="shared" si="8"/>
        <v>0</v>
      </c>
      <c r="K43" s="18">
        <f t="shared" si="9"/>
        <v>0</v>
      </c>
      <c r="L43" s="18">
        <f t="shared" si="10"/>
        <v>0</v>
      </c>
      <c r="M43" s="18">
        <f t="shared" si="11"/>
        <v>0</v>
      </c>
      <c r="N43" s="14"/>
      <c r="O43" s="18">
        <f>ROUNDDOWN(PRODUCT(N43,25/100),0)</f>
        <v>0</v>
      </c>
      <c r="P43" s="18">
        <f t="shared" si="13"/>
        <v>0</v>
      </c>
      <c r="Q43" s="18">
        <f>ROUNDDOWN(PRODUCT(N43,20/100),0)</f>
        <v>0</v>
      </c>
      <c r="R43" s="14"/>
      <c r="S43" s="14"/>
      <c r="T43" s="14"/>
      <c r="U43" s="14"/>
      <c r="V43" s="19"/>
    </row>
    <row r="44" spans="1:22" s="20" customFormat="1" ht="31.5">
      <c r="A44" s="10" t="s">
        <v>112</v>
      </c>
      <c r="B44" s="22" t="s">
        <v>113</v>
      </c>
      <c r="C44" s="22" t="s">
        <v>63</v>
      </c>
      <c r="D44" s="12">
        <v>45.048999786376953</v>
      </c>
      <c r="E44" s="13">
        <v>45.04</v>
      </c>
      <c r="F44" s="14"/>
      <c r="G44" s="15"/>
      <c r="H44" s="14"/>
      <c r="I44" s="16"/>
      <c r="J44" s="17">
        <f t="shared" si="8"/>
        <v>0</v>
      </c>
      <c r="K44" s="18">
        <f t="shared" si="9"/>
        <v>0</v>
      </c>
      <c r="L44" s="18">
        <f t="shared" si="10"/>
        <v>0</v>
      </c>
      <c r="M44" s="18">
        <f t="shared" si="11"/>
        <v>0</v>
      </c>
      <c r="N44" s="24"/>
      <c r="O44" s="25">
        <f t="shared" ref="O44" si="18">ROUNDDOWN(PRODUCT(N44,25/100),0)</f>
        <v>0</v>
      </c>
      <c r="P44" s="25">
        <f t="shared" si="13"/>
        <v>0</v>
      </c>
      <c r="Q44" s="25">
        <f>ROUNDDOWN(PRODUCT(N44,20/100),0)</f>
        <v>0</v>
      </c>
      <c r="R44" s="24"/>
      <c r="S44" s="25"/>
      <c r="T44" s="25"/>
      <c r="U44" s="25"/>
      <c r="V44" s="19"/>
    </row>
    <row r="45" spans="1:22" s="20" customFormat="1" ht="31.5">
      <c r="A45" s="21" t="s">
        <v>114</v>
      </c>
      <c r="B45" s="22" t="s">
        <v>115</v>
      </c>
      <c r="C45" s="22" t="s">
        <v>116</v>
      </c>
      <c r="D45" s="12">
        <v>38.180000305175781</v>
      </c>
      <c r="E45" s="13">
        <v>36.86</v>
      </c>
      <c r="F45" s="14"/>
      <c r="G45" s="15"/>
      <c r="H45" s="14"/>
      <c r="I45" s="16"/>
      <c r="J45" s="17">
        <f t="shared" si="8"/>
        <v>0</v>
      </c>
      <c r="K45" s="18">
        <f t="shared" si="9"/>
        <v>0</v>
      </c>
      <c r="L45" s="18">
        <f t="shared" si="10"/>
        <v>0</v>
      </c>
      <c r="M45" s="18">
        <f t="shared" si="11"/>
        <v>0</v>
      </c>
      <c r="N45" s="14"/>
      <c r="O45" s="18">
        <f t="shared" si="12"/>
        <v>0</v>
      </c>
      <c r="P45" s="18">
        <f t="shared" si="13"/>
        <v>0</v>
      </c>
      <c r="Q45" s="18">
        <f t="shared" si="14"/>
        <v>0</v>
      </c>
      <c r="R45" s="14"/>
      <c r="S45" s="18"/>
      <c r="T45" s="18"/>
      <c r="U45" s="18"/>
      <c r="V45" s="19"/>
    </row>
    <row r="46" spans="1:22" s="20" customFormat="1" ht="31.5">
      <c r="A46" s="10" t="s">
        <v>117</v>
      </c>
      <c r="B46" s="22" t="s">
        <v>118</v>
      </c>
      <c r="C46" s="22" t="s">
        <v>49</v>
      </c>
      <c r="D46" s="12">
        <v>22</v>
      </c>
      <c r="E46" s="13">
        <v>17.843</v>
      </c>
      <c r="F46" s="14">
        <v>53</v>
      </c>
      <c r="G46" s="15">
        <f>ROUND(PRODUCT(F46,1/E46),2)</f>
        <v>2.97</v>
      </c>
      <c r="H46" s="43">
        <v>7</v>
      </c>
      <c r="I46" s="43">
        <f t="shared" ref="I46:I47" si="19">ROUNDUP(PRODUCT(1,100/H46),0)</f>
        <v>15</v>
      </c>
      <c r="J46" s="42">
        <f>ROUNDDOWN(PRODUCT(F46,H46,1/100),0)</f>
        <v>3</v>
      </c>
      <c r="K46" s="42">
        <f>ROUNDDOWN(PRODUCT(J46,25/100),0)</f>
        <v>0</v>
      </c>
      <c r="L46" s="42">
        <f>SUM(J46,-K46,-M46)</f>
        <v>3</v>
      </c>
      <c r="M46" s="42">
        <f>ROUNDDOWN(PRODUCT(J46,20/100),0)</f>
        <v>0</v>
      </c>
      <c r="N46" s="41">
        <v>3</v>
      </c>
      <c r="O46" s="42">
        <f>ROUNDDOWN(PRODUCT(N46,25/100),0)</f>
        <v>0</v>
      </c>
      <c r="P46" s="42">
        <f>SUM(N46,-O46,-Q46)</f>
        <v>3</v>
      </c>
      <c r="Q46" s="42">
        <f>ROUNDDOWN(PRODUCT(N46,20/100),0)</f>
        <v>0</v>
      </c>
      <c r="R46" s="41">
        <v>3</v>
      </c>
      <c r="S46" s="42">
        <f t="shared" ref="S46" si="20">ROUNDDOWN(PRODUCT(R46,25/100),0)</f>
        <v>0</v>
      </c>
      <c r="T46" s="42">
        <f t="shared" ref="T46" si="21">SUM(R46,-S46,-U46)</f>
        <v>3</v>
      </c>
      <c r="U46" s="42">
        <f t="shared" ref="U46" si="22">ROUNDDOWN(PRODUCT(R46,20/100),0)</f>
        <v>0</v>
      </c>
      <c r="V46" s="19"/>
    </row>
    <row r="47" spans="1:22" s="39" customFormat="1" ht="47.25">
      <c r="A47" s="10" t="s">
        <v>119</v>
      </c>
      <c r="B47" s="44" t="s">
        <v>120</v>
      </c>
      <c r="C47" s="45"/>
      <c r="D47" s="12">
        <f>SUM(D48:D57)</f>
        <v>449.27460693359376</v>
      </c>
      <c r="E47" s="12">
        <f>SUM(E48:E57)</f>
        <v>449.09</v>
      </c>
      <c r="F47" s="37">
        <f>SUM(F48:F57)</f>
        <v>13</v>
      </c>
      <c r="G47" s="38">
        <f t="shared" ref="G47" si="23">ROUND(PRODUCT(F47,1/E47),2)</f>
        <v>0.03</v>
      </c>
      <c r="H47" s="16">
        <v>3</v>
      </c>
      <c r="I47" s="16">
        <f t="shared" si="19"/>
        <v>34</v>
      </c>
      <c r="J47" s="17">
        <f>ROUNDDOWN(PRODUCT(F47,H47,1/100),0)</f>
        <v>0</v>
      </c>
      <c r="K47" s="18">
        <f t="shared" ref="K47:K57" si="24">ROUNDDOWN(PRODUCT(J47,25/100),0)</f>
        <v>0</v>
      </c>
      <c r="L47" s="18">
        <f t="shared" ref="L47:L57" si="25">SUM(J47,-K47,-M47)</f>
        <v>0</v>
      </c>
      <c r="M47" s="18">
        <f t="shared" ref="M47:M57" si="26">ROUNDDOWN(PRODUCT(J47,20/100),0)</f>
        <v>0</v>
      </c>
      <c r="N47" s="17"/>
      <c r="O47" s="18">
        <v>0</v>
      </c>
      <c r="P47" s="18">
        <f t="shared" ref="P47:P57" si="27">SUM(N47,-O47,-Q47)</f>
        <v>0</v>
      </c>
      <c r="Q47" s="18">
        <v>0</v>
      </c>
      <c r="R47" s="17"/>
      <c r="S47" s="18"/>
      <c r="T47" s="18"/>
      <c r="U47" s="18"/>
    </row>
    <row r="48" spans="1:22" ht="31.5" hidden="1">
      <c r="A48" s="21" t="s">
        <v>121</v>
      </c>
      <c r="B48" s="22" t="s">
        <v>122</v>
      </c>
      <c r="C48" s="22" t="s">
        <v>123</v>
      </c>
      <c r="D48" s="26">
        <v>59.0260009765625</v>
      </c>
      <c r="E48" s="27">
        <v>59.1</v>
      </c>
      <c r="F48" s="14"/>
      <c r="G48" s="28"/>
      <c r="H48" s="29"/>
      <c r="I48" s="16"/>
      <c r="J48" s="17">
        <f t="shared" ref="J47:J57" si="28">ROUNDDOWN(PRODUCT(F48,H48,1/100),0)</f>
        <v>0</v>
      </c>
      <c r="K48" s="18">
        <f t="shared" si="24"/>
        <v>0</v>
      </c>
      <c r="L48" s="18">
        <f t="shared" si="25"/>
        <v>0</v>
      </c>
      <c r="M48" s="18">
        <f t="shared" si="26"/>
        <v>0</v>
      </c>
      <c r="N48" s="29"/>
      <c r="O48" s="18">
        <v>0</v>
      </c>
      <c r="P48" s="18">
        <f t="shared" si="27"/>
        <v>0</v>
      </c>
      <c r="Q48" s="18">
        <f t="shared" ref="Q48:Q50" si="29">ROUNDDOWN(PRODUCT(N48,20/100),0)</f>
        <v>0</v>
      </c>
      <c r="R48" s="29"/>
      <c r="S48" s="29"/>
      <c r="T48" s="29"/>
      <c r="U48" s="29"/>
      <c r="V48" s="30"/>
    </row>
    <row r="49" spans="1:22" ht="31.5" hidden="1">
      <c r="A49" s="21" t="s">
        <v>124</v>
      </c>
      <c r="B49" s="22" t="s">
        <v>125</v>
      </c>
      <c r="C49" s="22" t="s">
        <v>49</v>
      </c>
      <c r="D49" s="26">
        <v>28.605998992919922</v>
      </c>
      <c r="E49" s="27">
        <v>28.6</v>
      </c>
      <c r="F49" s="14">
        <v>13</v>
      </c>
      <c r="G49" s="28"/>
      <c r="H49" s="29"/>
      <c r="I49" s="16"/>
      <c r="J49" s="17">
        <f t="shared" si="28"/>
        <v>0</v>
      </c>
      <c r="K49" s="18">
        <f t="shared" si="24"/>
        <v>0</v>
      </c>
      <c r="L49" s="18">
        <f t="shared" si="25"/>
        <v>0</v>
      </c>
      <c r="M49" s="18">
        <f t="shared" si="26"/>
        <v>0</v>
      </c>
      <c r="N49" s="14"/>
      <c r="O49" s="18">
        <f>ROUNDDOWN(PRODUCT(N49,25/100),0)</f>
        <v>0</v>
      </c>
      <c r="P49" s="18">
        <f t="shared" si="27"/>
        <v>0</v>
      </c>
      <c r="Q49" s="18">
        <f t="shared" si="29"/>
        <v>0</v>
      </c>
      <c r="R49" s="29"/>
      <c r="S49" s="29"/>
      <c r="T49" s="29"/>
      <c r="U49" s="29"/>
      <c r="V49" s="30"/>
    </row>
    <row r="50" spans="1:22" ht="31.5" hidden="1">
      <c r="A50" s="21" t="s">
        <v>126</v>
      </c>
      <c r="B50" s="22" t="s">
        <v>127</v>
      </c>
      <c r="C50" s="22" t="s">
        <v>128</v>
      </c>
      <c r="D50" s="26">
        <v>5.8819999694824219</v>
      </c>
      <c r="E50" s="27">
        <v>5.8</v>
      </c>
      <c r="F50" s="14"/>
      <c r="G50" s="28"/>
      <c r="H50" s="29"/>
      <c r="I50" s="16"/>
      <c r="J50" s="17">
        <f t="shared" si="28"/>
        <v>0</v>
      </c>
      <c r="K50" s="18">
        <f t="shared" si="24"/>
        <v>0</v>
      </c>
      <c r="L50" s="18">
        <f t="shared" si="25"/>
        <v>0</v>
      </c>
      <c r="M50" s="18">
        <f t="shared" si="26"/>
        <v>0</v>
      </c>
      <c r="N50" s="14"/>
      <c r="O50" s="18">
        <f t="shared" ref="O50" si="30">ROUNDDOWN(PRODUCT(N50,25/100),0)</f>
        <v>0</v>
      </c>
      <c r="P50" s="18">
        <f t="shared" si="27"/>
        <v>0</v>
      </c>
      <c r="Q50" s="18">
        <f t="shared" si="29"/>
        <v>0</v>
      </c>
      <c r="R50" s="29"/>
      <c r="S50" s="29"/>
      <c r="T50" s="29"/>
      <c r="U50" s="29"/>
      <c r="V50" s="30"/>
    </row>
    <row r="51" spans="1:22" ht="31.5" hidden="1">
      <c r="A51" s="21" t="s">
        <v>129</v>
      </c>
      <c r="B51" s="22" t="s">
        <v>130</v>
      </c>
      <c r="C51" s="22" t="s">
        <v>128</v>
      </c>
      <c r="D51" s="26">
        <v>58.547401428222656</v>
      </c>
      <c r="E51" s="27">
        <v>58.5</v>
      </c>
      <c r="F51" s="14"/>
      <c r="G51" s="28"/>
      <c r="H51" s="29"/>
      <c r="I51" s="16"/>
      <c r="J51" s="17">
        <f t="shared" si="28"/>
        <v>0</v>
      </c>
      <c r="K51" s="18">
        <f t="shared" si="24"/>
        <v>0</v>
      </c>
      <c r="L51" s="18">
        <f t="shared" si="25"/>
        <v>0</v>
      </c>
      <c r="M51" s="18">
        <f t="shared" si="26"/>
        <v>0</v>
      </c>
      <c r="N51" s="14"/>
      <c r="O51" s="18">
        <v>0</v>
      </c>
      <c r="P51" s="18">
        <f t="shared" si="27"/>
        <v>0</v>
      </c>
      <c r="Q51" s="18">
        <v>0</v>
      </c>
      <c r="R51" s="29"/>
      <c r="S51" s="29"/>
      <c r="T51" s="29"/>
      <c r="U51" s="29"/>
      <c r="V51" s="30"/>
    </row>
    <row r="52" spans="1:22" ht="31.5" hidden="1">
      <c r="A52" s="21" t="s">
        <v>131</v>
      </c>
      <c r="B52" s="22" t="s">
        <v>132</v>
      </c>
      <c r="C52" s="22" t="s">
        <v>76</v>
      </c>
      <c r="D52" s="26">
        <v>69.61199951171875</v>
      </c>
      <c r="E52" s="27">
        <v>69.599999999999994</v>
      </c>
      <c r="F52" s="14"/>
      <c r="G52" s="28"/>
      <c r="H52" s="29"/>
      <c r="I52" s="16"/>
      <c r="J52" s="17">
        <f t="shared" si="28"/>
        <v>0</v>
      </c>
      <c r="K52" s="18">
        <f t="shared" si="24"/>
        <v>0</v>
      </c>
      <c r="L52" s="18">
        <f t="shared" si="25"/>
        <v>0</v>
      </c>
      <c r="M52" s="18">
        <f t="shared" si="26"/>
        <v>0</v>
      </c>
      <c r="N52" s="14"/>
      <c r="O52" s="18">
        <v>0</v>
      </c>
      <c r="P52" s="18">
        <f t="shared" si="27"/>
        <v>0</v>
      </c>
      <c r="Q52" s="18">
        <v>0</v>
      </c>
      <c r="R52" s="29"/>
      <c r="S52" s="29"/>
      <c r="T52" s="29"/>
      <c r="U52" s="29"/>
      <c r="V52" s="30"/>
    </row>
    <row r="53" spans="1:22" ht="31.5" hidden="1">
      <c r="A53" s="21" t="s">
        <v>133</v>
      </c>
      <c r="B53" s="22" t="s">
        <v>134</v>
      </c>
      <c r="C53" s="22" t="s">
        <v>76</v>
      </c>
      <c r="D53" s="26">
        <v>29.44</v>
      </c>
      <c r="E53" s="27">
        <v>29.44</v>
      </c>
      <c r="F53" s="14"/>
      <c r="G53" s="28"/>
      <c r="H53" s="29"/>
      <c r="I53" s="16"/>
      <c r="J53" s="17">
        <f t="shared" si="28"/>
        <v>0</v>
      </c>
      <c r="K53" s="18">
        <f t="shared" si="24"/>
        <v>0</v>
      </c>
      <c r="L53" s="18">
        <f t="shared" si="25"/>
        <v>0</v>
      </c>
      <c r="M53" s="18">
        <f t="shared" si="26"/>
        <v>0</v>
      </c>
      <c r="N53" s="14"/>
      <c r="O53" s="18">
        <f t="shared" ref="O53" si="31">ROUNDDOWN(PRODUCT(N53,25/100),0)</f>
        <v>0</v>
      </c>
      <c r="P53" s="18">
        <f t="shared" si="27"/>
        <v>0</v>
      </c>
      <c r="Q53" s="18">
        <f t="shared" ref="Q53" si="32">ROUNDDOWN(PRODUCT(N53,20/100),0)</f>
        <v>0</v>
      </c>
      <c r="R53" s="29"/>
      <c r="S53" s="29"/>
      <c r="T53" s="29"/>
      <c r="U53" s="29"/>
      <c r="V53" s="30"/>
    </row>
    <row r="54" spans="1:22" ht="31.5" hidden="1">
      <c r="A54" s="21" t="s">
        <v>135</v>
      </c>
      <c r="B54" s="22" t="s">
        <v>136</v>
      </c>
      <c r="C54" s="22" t="s">
        <v>55</v>
      </c>
      <c r="D54" s="26">
        <v>38.049999999999997</v>
      </c>
      <c r="E54" s="27">
        <v>38.049999999999997</v>
      </c>
      <c r="F54" s="14"/>
      <c r="G54" s="28"/>
      <c r="H54" s="29"/>
      <c r="I54" s="16"/>
      <c r="J54" s="17">
        <f t="shared" si="28"/>
        <v>0</v>
      </c>
      <c r="K54" s="18">
        <f t="shared" si="24"/>
        <v>0</v>
      </c>
      <c r="L54" s="18">
        <f t="shared" si="25"/>
        <v>0</v>
      </c>
      <c r="M54" s="18">
        <f t="shared" si="26"/>
        <v>0</v>
      </c>
      <c r="N54" s="14"/>
      <c r="O54" s="18">
        <v>0</v>
      </c>
      <c r="P54" s="18">
        <f t="shared" si="27"/>
        <v>0</v>
      </c>
      <c r="Q54" s="18">
        <v>0</v>
      </c>
      <c r="R54" s="29"/>
      <c r="S54" s="29"/>
      <c r="T54" s="29"/>
      <c r="U54" s="29"/>
      <c r="V54" s="30"/>
    </row>
    <row r="55" spans="1:22" ht="31.5" hidden="1">
      <c r="A55" s="21" t="s">
        <v>137</v>
      </c>
      <c r="B55" s="22" t="s">
        <v>138</v>
      </c>
      <c r="C55" s="22" t="s">
        <v>139</v>
      </c>
      <c r="D55" s="26">
        <v>34.61920166015625</v>
      </c>
      <c r="E55" s="27">
        <v>34.6</v>
      </c>
      <c r="F55" s="14"/>
      <c r="G55" s="28"/>
      <c r="H55" s="29"/>
      <c r="I55" s="16"/>
      <c r="J55" s="17">
        <f t="shared" si="28"/>
        <v>0</v>
      </c>
      <c r="K55" s="18">
        <f t="shared" si="24"/>
        <v>0</v>
      </c>
      <c r="L55" s="18">
        <f t="shared" si="25"/>
        <v>0</v>
      </c>
      <c r="M55" s="18">
        <f t="shared" si="26"/>
        <v>0</v>
      </c>
      <c r="N55" s="29"/>
      <c r="O55" s="18">
        <v>0</v>
      </c>
      <c r="P55" s="18">
        <f t="shared" si="27"/>
        <v>0</v>
      </c>
      <c r="Q55" s="18">
        <v>0</v>
      </c>
      <c r="R55" s="29"/>
      <c r="S55" s="29"/>
      <c r="T55" s="29"/>
      <c r="U55" s="29"/>
      <c r="V55" s="30"/>
    </row>
    <row r="56" spans="1:22" ht="31.5" hidden="1">
      <c r="A56" s="21" t="s">
        <v>140</v>
      </c>
      <c r="B56" s="22" t="s">
        <v>141</v>
      </c>
      <c r="C56" s="22" t="s">
        <v>43</v>
      </c>
      <c r="D56" s="26">
        <v>80.535003662109375</v>
      </c>
      <c r="E56" s="27">
        <v>80.5</v>
      </c>
      <c r="F56" s="14"/>
      <c r="G56" s="28"/>
      <c r="H56" s="29"/>
      <c r="I56" s="16"/>
      <c r="J56" s="17">
        <f t="shared" si="28"/>
        <v>0</v>
      </c>
      <c r="K56" s="18">
        <f t="shared" si="24"/>
        <v>0</v>
      </c>
      <c r="L56" s="18">
        <f t="shared" si="25"/>
        <v>0</v>
      </c>
      <c r="M56" s="18">
        <f t="shared" si="26"/>
        <v>0</v>
      </c>
      <c r="N56" s="29"/>
      <c r="O56" s="18">
        <v>0</v>
      </c>
      <c r="P56" s="18">
        <f t="shared" si="27"/>
        <v>0</v>
      </c>
      <c r="Q56" s="18">
        <v>0</v>
      </c>
      <c r="R56" s="29"/>
      <c r="S56" s="29"/>
      <c r="T56" s="29"/>
      <c r="U56" s="29"/>
      <c r="V56" s="30"/>
    </row>
    <row r="57" spans="1:22" ht="31.5" hidden="1">
      <c r="A57" s="21" t="s">
        <v>142</v>
      </c>
      <c r="B57" s="22" t="s">
        <v>143</v>
      </c>
      <c r="C57" s="22" t="s">
        <v>144</v>
      </c>
      <c r="D57" s="26">
        <v>44.957000732421875</v>
      </c>
      <c r="E57" s="27">
        <v>44.9</v>
      </c>
      <c r="F57" s="14"/>
      <c r="G57" s="28"/>
      <c r="H57" s="29"/>
      <c r="I57" s="16"/>
      <c r="J57" s="17">
        <f t="shared" si="28"/>
        <v>0</v>
      </c>
      <c r="K57" s="18">
        <f t="shared" si="24"/>
        <v>0</v>
      </c>
      <c r="L57" s="18">
        <f t="shared" si="25"/>
        <v>0</v>
      </c>
      <c r="M57" s="18">
        <f t="shared" si="26"/>
        <v>0</v>
      </c>
      <c r="N57" s="29"/>
      <c r="O57" s="18">
        <v>0</v>
      </c>
      <c r="P57" s="18">
        <f t="shared" si="27"/>
        <v>0</v>
      </c>
      <c r="Q57" s="18">
        <v>0</v>
      </c>
      <c r="R57" s="29"/>
      <c r="S57" s="29"/>
      <c r="T57" s="29"/>
      <c r="U57" s="29"/>
      <c r="V57" s="30"/>
    </row>
    <row r="58" spans="1:22" ht="15.75" hidden="1">
      <c r="A58" s="21"/>
      <c r="B58" s="22" t="s">
        <v>145</v>
      </c>
      <c r="C58" s="22" t="s">
        <v>146</v>
      </c>
      <c r="D58" s="26"/>
      <c r="E58" s="27"/>
      <c r="F58" s="14"/>
      <c r="G58" s="28"/>
      <c r="H58" s="29"/>
      <c r="I58" s="16"/>
      <c r="J58" s="17"/>
      <c r="K58" s="18"/>
      <c r="L58" s="18"/>
      <c r="M58" s="18"/>
      <c r="N58" s="29"/>
      <c r="O58" s="18"/>
      <c r="P58" s="18"/>
      <c r="Q58" s="18"/>
      <c r="R58" s="29"/>
      <c r="S58" s="29"/>
      <c r="T58" s="29"/>
      <c r="U58" s="29"/>
      <c r="V58" s="30"/>
    </row>
    <row r="59" spans="1:22" ht="34.5" customHeight="1">
      <c r="A59" s="21" t="s">
        <v>147</v>
      </c>
      <c r="B59" s="22" t="s">
        <v>148</v>
      </c>
      <c r="C59" s="22"/>
      <c r="D59" s="12">
        <v>589.6</v>
      </c>
      <c r="E59" s="27">
        <v>589.6</v>
      </c>
      <c r="F59" s="23"/>
      <c r="G59" s="28">
        <f t="shared" ref="G59" si="33">ROUND(PRODUCT(F59,1/E59),2)</f>
        <v>0</v>
      </c>
      <c r="H59" s="29"/>
      <c r="I59" s="16"/>
      <c r="J59" s="17">
        <f t="shared" si="8"/>
        <v>0</v>
      </c>
      <c r="K59" s="18">
        <f t="shared" si="9"/>
        <v>0</v>
      </c>
      <c r="L59" s="18">
        <f t="shared" si="10"/>
        <v>0</v>
      </c>
      <c r="M59" s="18">
        <f t="shared" si="11"/>
        <v>0</v>
      </c>
      <c r="N59" s="29">
        <v>0</v>
      </c>
      <c r="O59" s="18">
        <f t="shared" si="12"/>
        <v>0</v>
      </c>
      <c r="P59" s="18">
        <f t="shared" si="13"/>
        <v>0</v>
      </c>
      <c r="Q59" s="18">
        <f t="shared" si="14"/>
        <v>0</v>
      </c>
      <c r="R59" s="29"/>
      <c r="S59" s="18"/>
      <c r="T59" s="18"/>
      <c r="U59" s="18"/>
      <c r="V59" s="30"/>
    </row>
    <row r="60" spans="1:22" s="35" customFormat="1" ht="38.25" customHeight="1">
      <c r="A60" s="46" t="s">
        <v>149</v>
      </c>
      <c r="B60" s="46"/>
      <c r="C60" s="31"/>
      <c r="D60" s="32">
        <v>1983.55407714843</v>
      </c>
      <c r="E60" s="33"/>
      <c r="F60" s="34">
        <f>SUM(F10:F47,F58,F59)</f>
        <v>144</v>
      </c>
      <c r="G60" s="34"/>
      <c r="H60" s="34"/>
      <c r="I60" s="34"/>
      <c r="J60" s="34">
        <f t="shared" ref="J60:Q60" si="34">SUM(J10:J47,J58,J59)</f>
        <v>8</v>
      </c>
      <c r="K60" s="34">
        <f t="shared" si="34"/>
        <v>0</v>
      </c>
      <c r="L60" s="34">
        <f t="shared" si="34"/>
        <v>8</v>
      </c>
      <c r="M60" s="34">
        <f t="shared" si="34"/>
        <v>0</v>
      </c>
      <c r="N60" s="34">
        <f t="shared" si="34"/>
        <v>5</v>
      </c>
      <c r="O60" s="34">
        <f t="shared" si="34"/>
        <v>0</v>
      </c>
      <c r="P60" s="34">
        <f t="shared" si="34"/>
        <v>5</v>
      </c>
      <c r="Q60" s="34">
        <f t="shared" si="34"/>
        <v>0</v>
      </c>
      <c r="R60" s="34">
        <f t="shared" ref="R60:U60" si="35">SUM(R10:R47,R58,R59)</f>
        <v>5</v>
      </c>
      <c r="S60" s="34">
        <f t="shared" si="35"/>
        <v>0</v>
      </c>
      <c r="T60" s="34">
        <f t="shared" si="35"/>
        <v>5</v>
      </c>
      <c r="U60" s="34">
        <f t="shared" si="35"/>
        <v>0</v>
      </c>
    </row>
  </sheetData>
  <autoFilter ref="A9:Y9"/>
  <mergeCells count="27">
    <mergeCell ref="K6:M6"/>
    <mergeCell ref="N6:N8"/>
    <mergeCell ref="O6:Q6"/>
    <mergeCell ref="D1:O1"/>
    <mergeCell ref="A5:A8"/>
    <mergeCell ref="B5:B8"/>
    <mergeCell ref="C5:C8"/>
    <mergeCell ref="D5:D8"/>
    <mergeCell ref="E5:E8"/>
    <mergeCell ref="F5:F8"/>
    <mergeCell ref="G5:G8"/>
    <mergeCell ref="A60:B60"/>
    <mergeCell ref="P1:R1"/>
    <mergeCell ref="R6:R8"/>
    <mergeCell ref="S6:U6"/>
    <mergeCell ref="K7:L7"/>
    <mergeCell ref="M7:M8"/>
    <mergeCell ref="O7:P7"/>
    <mergeCell ref="Q7:Q8"/>
    <mergeCell ref="S7:T7"/>
    <mergeCell ref="U7:U8"/>
    <mergeCell ref="H5:H8"/>
    <mergeCell ref="I5:I8"/>
    <mergeCell ref="J5:M5"/>
    <mergeCell ref="N5:Q5"/>
    <mergeCell ref="R5:U5"/>
    <mergeCell ref="J6:J8"/>
  </mergeCells>
  <printOptions horizontalCentered="1"/>
  <pageMargins left="0.51181102362204722" right="0.51181102362204722" top="1.1417322834645669" bottom="0.35433070866141736" header="0" footer="0"/>
  <pageSetup paperSize="9" scale="5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2018-04-19T06:19:05Z</dcterms:modified>
</cp:coreProperties>
</file>