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8800" windowHeight="12435" activeTab="1"/>
  </bookViews>
  <sheets>
    <sheet name="Доходы" sheetId="1" r:id="rId1"/>
    <sheet name="Расходы" sheetId="2" r:id="rId2"/>
    <sheet name="Муниципальные программы ШМР" sheetId="3" r:id="rId3"/>
  </sheets>
  <definedNames>
    <definedName name="_xlnm.Print_Titles" localSheetId="1">Расходы!$1:$7</definedName>
    <definedName name="_xlnm.Print_Area" localSheetId="2">'Муниципальные программы ШМР'!$A$1:$E$21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2" l="1"/>
  <c r="F23" i="2"/>
  <c r="G21" i="3"/>
  <c r="E45" i="2" l="1"/>
  <c r="D45" i="2" l="1"/>
  <c r="D34" i="1" l="1"/>
  <c r="I10" i="3" l="1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K7" i="3"/>
  <c r="K8" i="3"/>
  <c r="K9" i="3"/>
  <c r="K11" i="3"/>
  <c r="K12" i="3"/>
  <c r="K13" i="3"/>
  <c r="K14" i="3"/>
  <c r="K15" i="3"/>
  <c r="K16" i="3"/>
  <c r="K17" i="3"/>
  <c r="K18" i="3"/>
  <c r="K20" i="3"/>
  <c r="I7" i="3"/>
  <c r="I8" i="3"/>
  <c r="I9" i="3"/>
  <c r="I11" i="3"/>
  <c r="I12" i="3"/>
  <c r="I13" i="3"/>
  <c r="I14" i="3"/>
  <c r="I15" i="3"/>
  <c r="I16" i="3"/>
  <c r="I17" i="3"/>
  <c r="I18" i="3"/>
  <c r="I19" i="3"/>
  <c r="H7" i="3"/>
  <c r="H8" i="3"/>
  <c r="H9" i="3"/>
  <c r="H11" i="3"/>
  <c r="H12" i="3"/>
  <c r="H13" i="3"/>
  <c r="H14" i="3"/>
  <c r="H15" i="3"/>
  <c r="H16" i="3"/>
  <c r="H17" i="3"/>
  <c r="H18" i="3"/>
  <c r="H20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E7" i="3"/>
  <c r="E8" i="3"/>
  <c r="E9" i="3"/>
  <c r="E11" i="3"/>
  <c r="E12" i="3"/>
  <c r="E13" i="3"/>
  <c r="E14" i="3"/>
  <c r="E15" i="3"/>
  <c r="E16" i="3"/>
  <c r="E17" i="3"/>
  <c r="E18" i="3"/>
  <c r="E20" i="3"/>
  <c r="L6" i="3"/>
  <c r="K6" i="3"/>
  <c r="I6" i="3"/>
  <c r="H6" i="3"/>
  <c r="F6" i="3"/>
  <c r="E6" i="3"/>
  <c r="J21" i="3" l="1"/>
  <c r="D21" i="3"/>
  <c r="C21" i="3"/>
  <c r="B21" i="3"/>
  <c r="F21" i="3" l="1"/>
  <c r="L21" i="3"/>
  <c r="I21" i="3"/>
  <c r="K21" i="3"/>
  <c r="H21" i="3"/>
  <c r="E21" i="3"/>
  <c r="N35" i="2"/>
  <c r="N11" i="2"/>
  <c r="N12" i="2"/>
  <c r="N13" i="2"/>
  <c r="N15" i="2"/>
  <c r="N17" i="2"/>
  <c r="N20" i="2"/>
  <c r="N21" i="2"/>
  <c r="N24" i="2"/>
  <c r="N25" i="2"/>
  <c r="N26" i="2"/>
  <c r="N28" i="2"/>
  <c r="N29" i="2"/>
  <c r="N30" i="2"/>
  <c r="N32" i="2"/>
  <c r="N33" i="2"/>
  <c r="N34" i="2"/>
  <c r="N36" i="2"/>
  <c r="N37" i="2"/>
  <c r="N39" i="2"/>
  <c r="N41" i="2"/>
  <c r="N43" i="2"/>
  <c r="N44" i="2"/>
  <c r="N45" i="2"/>
  <c r="N47" i="2"/>
  <c r="M11" i="2"/>
  <c r="M12" i="2"/>
  <c r="M13" i="2"/>
  <c r="M14" i="2"/>
  <c r="M15" i="2"/>
  <c r="M17" i="2"/>
  <c r="M21" i="2"/>
  <c r="M24" i="2"/>
  <c r="M25" i="2"/>
  <c r="M26" i="2"/>
  <c r="M29" i="2"/>
  <c r="M32" i="2"/>
  <c r="M33" i="2"/>
  <c r="M36" i="2"/>
  <c r="M37" i="2"/>
  <c r="M39" i="2"/>
  <c r="M41" i="2"/>
  <c r="M43" i="2"/>
  <c r="M44" i="2"/>
  <c r="M45" i="2"/>
  <c r="M47" i="2"/>
  <c r="K11" i="2"/>
  <c r="K12" i="2"/>
  <c r="K13" i="2"/>
  <c r="K15" i="2"/>
  <c r="K17" i="2"/>
  <c r="K20" i="2"/>
  <c r="K21" i="2"/>
  <c r="K24" i="2"/>
  <c r="K25" i="2"/>
  <c r="K26" i="2"/>
  <c r="K28" i="2"/>
  <c r="K29" i="2"/>
  <c r="K30" i="2"/>
  <c r="K32" i="2"/>
  <c r="K33" i="2"/>
  <c r="K34" i="2"/>
  <c r="K36" i="2"/>
  <c r="K37" i="2"/>
  <c r="K39" i="2"/>
  <c r="K41" i="2"/>
  <c r="K42" i="2"/>
  <c r="K43" i="2"/>
  <c r="K44" i="2"/>
  <c r="K47" i="2"/>
  <c r="J11" i="2"/>
  <c r="J12" i="2"/>
  <c r="J13" i="2"/>
  <c r="J14" i="2"/>
  <c r="J15" i="2"/>
  <c r="J17" i="2"/>
  <c r="J21" i="2"/>
  <c r="J24" i="2"/>
  <c r="J25" i="2"/>
  <c r="J26" i="2"/>
  <c r="J29" i="2"/>
  <c r="J32" i="2"/>
  <c r="J33" i="2"/>
  <c r="J36" i="2"/>
  <c r="J37" i="2"/>
  <c r="J38" i="2"/>
  <c r="J39" i="2"/>
  <c r="J41" i="2"/>
  <c r="J42" i="2"/>
  <c r="J43" i="2"/>
  <c r="J44" i="2"/>
  <c r="J47" i="2"/>
  <c r="H11" i="2"/>
  <c r="H12" i="2"/>
  <c r="H13" i="2"/>
  <c r="H15" i="2"/>
  <c r="H17" i="2"/>
  <c r="H20" i="2"/>
  <c r="H21" i="2"/>
  <c r="H24" i="2"/>
  <c r="H25" i="2"/>
  <c r="H26" i="2"/>
  <c r="H28" i="2"/>
  <c r="H29" i="2"/>
  <c r="H30" i="2"/>
  <c r="H32" i="2"/>
  <c r="H33" i="2"/>
  <c r="H34" i="2"/>
  <c r="H36" i="2"/>
  <c r="H37" i="2"/>
  <c r="H39" i="2"/>
  <c r="H41" i="2"/>
  <c r="H42" i="2"/>
  <c r="H43" i="2"/>
  <c r="H44" i="2"/>
  <c r="H45" i="2"/>
  <c r="H47" i="2"/>
  <c r="G11" i="2"/>
  <c r="G12" i="2"/>
  <c r="G13" i="2"/>
  <c r="G14" i="2"/>
  <c r="G15" i="2"/>
  <c r="G17" i="2"/>
  <c r="G20" i="2"/>
  <c r="G21" i="2"/>
  <c r="G24" i="2"/>
  <c r="G25" i="2"/>
  <c r="G26" i="2"/>
  <c r="G29" i="2"/>
  <c r="G32" i="2"/>
  <c r="G33" i="2"/>
  <c r="G36" i="2"/>
  <c r="G37" i="2"/>
  <c r="G39" i="2"/>
  <c r="G41" i="2"/>
  <c r="G42" i="2"/>
  <c r="G43" i="2"/>
  <c r="G44" i="2"/>
  <c r="G45" i="2"/>
  <c r="G47" i="2"/>
  <c r="K45" i="2"/>
  <c r="F45" i="2"/>
  <c r="I45" i="2"/>
  <c r="J45" i="2" s="1"/>
  <c r="L45" i="2"/>
  <c r="E40" i="2"/>
  <c r="F40" i="2"/>
  <c r="G40" i="2" s="1"/>
  <c r="I40" i="2"/>
  <c r="J40" i="2" s="1"/>
  <c r="L40" i="2"/>
  <c r="E38" i="2"/>
  <c r="K38" i="2" s="1"/>
  <c r="F38" i="2"/>
  <c r="H38" i="2" s="1"/>
  <c r="L38" i="2"/>
  <c r="E31" i="2"/>
  <c r="N31" i="2" s="1"/>
  <c r="F31" i="2"/>
  <c r="I31" i="2"/>
  <c r="L31" i="2"/>
  <c r="E27" i="2"/>
  <c r="F27" i="2"/>
  <c r="I27" i="2"/>
  <c r="L27" i="2"/>
  <c r="E23" i="2"/>
  <c r="I23" i="2"/>
  <c r="L23" i="2"/>
  <c r="E20" i="2"/>
  <c r="F20" i="2"/>
  <c r="I20" i="2"/>
  <c r="L20" i="2"/>
  <c r="E18" i="2"/>
  <c r="F18" i="2"/>
  <c r="I18" i="2"/>
  <c r="L18" i="2"/>
  <c r="E10" i="2"/>
  <c r="F10" i="2"/>
  <c r="I10" i="2"/>
  <c r="L10" i="2"/>
  <c r="D40" i="2"/>
  <c r="D38" i="2"/>
  <c r="M38" i="2" s="1"/>
  <c r="D31" i="2"/>
  <c r="D27" i="2"/>
  <c r="D23" i="2"/>
  <c r="D20" i="2"/>
  <c r="J20" i="2" s="1"/>
  <c r="D18" i="2"/>
  <c r="D10" i="2"/>
  <c r="N18" i="1"/>
  <c r="N20" i="1"/>
  <c r="N22" i="1"/>
  <c r="N23" i="1"/>
  <c r="N24" i="1"/>
  <c r="N31" i="1"/>
  <c r="N32" i="1"/>
  <c r="N33" i="1"/>
  <c r="N35" i="1"/>
  <c r="N36" i="1"/>
  <c r="N37" i="1"/>
  <c r="N38" i="1"/>
  <c r="N40" i="1"/>
  <c r="N41" i="1"/>
  <c r="N42" i="1"/>
  <c r="N44" i="1"/>
  <c r="M18" i="1"/>
  <c r="M20" i="1"/>
  <c r="M22" i="1"/>
  <c r="M23" i="1"/>
  <c r="M24" i="1"/>
  <c r="M26" i="1"/>
  <c r="M29" i="1"/>
  <c r="M30" i="1"/>
  <c r="M31" i="1"/>
  <c r="M32" i="1"/>
  <c r="M33" i="1"/>
  <c r="M35" i="1"/>
  <c r="M36" i="1"/>
  <c r="M37" i="1"/>
  <c r="M38" i="1"/>
  <c r="M40" i="1"/>
  <c r="M41" i="1"/>
  <c r="M42" i="1"/>
  <c r="M43" i="1"/>
  <c r="M44" i="1"/>
  <c r="K18" i="1"/>
  <c r="K20" i="1"/>
  <c r="K22" i="1"/>
  <c r="K23" i="1"/>
  <c r="K24" i="1"/>
  <c r="K31" i="1"/>
  <c r="K32" i="1"/>
  <c r="K33" i="1"/>
  <c r="K34" i="1"/>
  <c r="K35" i="1"/>
  <c r="K36" i="1"/>
  <c r="K37" i="1"/>
  <c r="K38" i="1"/>
  <c r="K40" i="1"/>
  <c r="K41" i="1"/>
  <c r="K42" i="1"/>
  <c r="K44" i="1"/>
  <c r="J18" i="1"/>
  <c r="J20" i="1"/>
  <c r="J22" i="1"/>
  <c r="J23" i="1"/>
  <c r="J24" i="1"/>
  <c r="J25" i="1"/>
  <c r="J26" i="1"/>
  <c r="J28" i="1"/>
  <c r="J29" i="1"/>
  <c r="J30" i="1"/>
  <c r="J31" i="1"/>
  <c r="J32" i="1"/>
  <c r="J33" i="1"/>
  <c r="J35" i="1"/>
  <c r="J36" i="1"/>
  <c r="J37" i="1"/>
  <c r="J38" i="1"/>
  <c r="J40" i="1"/>
  <c r="J41" i="1"/>
  <c r="J42" i="1"/>
  <c r="J43" i="1"/>
  <c r="J44" i="1"/>
  <c r="H18" i="1"/>
  <c r="H20" i="1"/>
  <c r="H22" i="1"/>
  <c r="H23" i="1"/>
  <c r="H24" i="1"/>
  <c r="H31" i="1"/>
  <c r="H32" i="1"/>
  <c r="H33" i="1"/>
  <c r="H35" i="1"/>
  <c r="H36" i="1"/>
  <c r="H37" i="1"/>
  <c r="H38" i="1"/>
  <c r="H40" i="1"/>
  <c r="H41" i="1"/>
  <c r="H42" i="1"/>
  <c r="H44" i="1"/>
  <c r="G18" i="1"/>
  <c r="G20" i="1"/>
  <c r="G22" i="1"/>
  <c r="G23" i="1"/>
  <c r="G24" i="1"/>
  <c r="G26" i="1"/>
  <c r="G28" i="1"/>
  <c r="G29" i="1"/>
  <c r="G30" i="1"/>
  <c r="G31" i="1"/>
  <c r="G32" i="1"/>
  <c r="G33" i="1"/>
  <c r="G35" i="1"/>
  <c r="G36" i="1"/>
  <c r="G37" i="1"/>
  <c r="G38" i="1"/>
  <c r="G40" i="1"/>
  <c r="G41" i="1"/>
  <c r="G42" i="1"/>
  <c r="G43" i="1"/>
  <c r="G44" i="1"/>
  <c r="E34" i="1"/>
  <c r="N34" i="1" s="1"/>
  <c r="M34" i="1"/>
  <c r="D28" i="1"/>
  <c r="D25" i="1"/>
  <c r="M25" i="1" s="1"/>
  <c r="D21" i="1"/>
  <c r="D19" i="1"/>
  <c r="D39" i="1"/>
  <c r="D17" i="1"/>
  <c r="M40" i="2" l="1"/>
  <c r="N23" i="2"/>
  <c r="M23" i="2"/>
  <c r="N10" i="2"/>
  <c r="K40" i="2"/>
  <c r="J31" i="2"/>
  <c r="K27" i="2"/>
  <c r="J10" i="2"/>
  <c r="G27" i="2"/>
  <c r="G38" i="2"/>
  <c r="F8" i="2"/>
  <c r="J17" i="1"/>
  <c r="H40" i="2"/>
  <c r="N40" i="2"/>
  <c r="N38" i="2"/>
  <c r="H31" i="2"/>
  <c r="K31" i="2"/>
  <c r="N27" i="2"/>
  <c r="H27" i="2"/>
  <c r="K23" i="2"/>
  <c r="H23" i="2"/>
  <c r="K10" i="2"/>
  <c r="H10" i="2"/>
  <c r="G31" i="2"/>
  <c r="M31" i="2"/>
  <c r="J27" i="2"/>
  <c r="M27" i="2"/>
  <c r="J23" i="2"/>
  <c r="G23" i="2"/>
  <c r="M20" i="2"/>
  <c r="M10" i="2"/>
  <c r="G10" i="2"/>
  <c r="J34" i="1"/>
  <c r="D8" i="2"/>
  <c r="I8" i="2"/>
  <c r="E8" i="2"/>
  <c r="L8" i="2"/>
  <c r="D16" i="1"/>
  <c r="E39" i="1"/>
  <c r="I39" i="1"/>
  <c r="J39" i="1" s="1"/>
  <c r="L39" i="1"/>
  <c r="M39" i="1" s="1"/>
  <c r="F39" i="1"/>
  <c r="G39" i="1" s="1"/>
  <c r="I17" i="1"/>
  <c r="L17" i="1"/>
  <c r="M17" i="1" s="1"/>
  <c r="E17" i="1"/>
  <c r="F17" i="1"/>
  <c r="G17" i="1" s="1"/>
  <c r="I19" i="1"/>
  <c r="J19" i="1" s="1"/>
  <c r="L19" i="1"/>
  <c r="M19" i="1" s="1"/>
  <c r="E21" i="1"/>
  <c r="E19" i="1"/>
  <c r="F19" i="1"/>
  <c r="G19" i="1" s="1"/>
  <c r="I21" i="1"/>
  <c r="J21" i="1" s="1"/>
  <c r="L21" i="1"/>
  <c r="M21" i="1" s="1"/>
  <c r="F21" i="1"/>
  <c r="G21" i="1" s="1"/>
  <c r="I25" i="1"/>
  <c r="L25" i="1"/>
  <c r="E25" i="1"/>
  <c r="F25" i="1"/>
  <c r="E28" i="1"/>
  <c r="L28" i="1"/>
  <c r="M28" i="1" s="1"/>
  <c r="I34" i="1"/>
  <c r="L34" i="1"/>
  <c r="F34" i="1"/>
  <c r="H34" i="1" s="1"/>
  <c r="G34" i="1" l="1"/>
  <c r="H8" i="2"/>
  <c r="N8" i="2"/>
  <c r="K8" i="2"/>
  <c r="N21" i="1"/>
  <c r="K21" i="1"/>
  <c r="H21" i="1"/>
  <c r="K19" i="1"/>
  <c r="H19" i="1"/>
  <c r="N19" i="1"/>
  <c r="K17" i="1"/>
  <c r="N17" i="1"/>
  <c r="H17" i="1"/>
  <c r="J8" i="2"/>
  <c r="M8" i="2"/>
  <c r="G8" i="2"/>
  <c r="D14" i="1"/>
  <c r="G25" i="1"/>
  <c r="N39" i="1"/>
  <c r="K39" i="1"/>
  <c r="H39" i="1"/>
  <c r="E16" i="1"/>
  <c r="L16" i="1"/>
  <c r="M16" i="1" s="1"/>
  <c r="I16" i="1"/>
  <c r="J16" i="1" s="1"/>
  <c r="F16" i="1"/>
  <c r="E14" i="1" l="1"/>
  <c r="N16" i="1"/>
  <c r="K16" i="1"/>
  <c r="H16" i="1"/>
  <c r="G16" i="1"/>
  <c r="L14" i="1"/>
  <c r="M14" i="1" s="1"/>
  <c r="F14" i="1"/>
  <c r="G14" i="1" s="1"/>
  <c r="I14" i="1"/>
  <c r="J14" i="1" s="1"/>
  <c r="N14" i="1" l="1"/>
  <c r="H14" i="1"/>
  <c r="K14" i="1"/>
</calcChain>
</file>

<file path=xl/sharedStrings.xml><?xml version="1.0" encoding="utf-8"?>
<sst xmlns="http://schemas.openxmlformats.org/spreadsheetml/2006/main" count="410" uniqueCount="194">
  <si>
    <t>Наименование 
показателя</t>
  </si>
  <si>
    <t>Код стро-ки</t>
  </si>
  <si>
    <t>Код дохода по бюджетной классификации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</si>
  <si>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</si>
  <si>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</si>
  <si>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</si>
  <si>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</si>
  <si>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</si>
  <si>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</si>
  <si>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</si>
  <si>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</si>
  <si>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</si>
  <si>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</si>
  <si>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</si>
  <si>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</si>
  <si>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</si>
  <si>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</si>
  <si>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</si>
  <si>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</si>
  <si>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</si>
  <si>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</si>
  <si>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</si>
  <si>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</si>
  <si>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</si>
  <si>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</si>
  <si>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</si>
  <si>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</si>
  <si>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</si>
  <si>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</si>
  <si>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</si>
  <si>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</si>
  <si>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 Единый сельскохозяйственный налог</t>
  </si>
  <si>
    <t xml:space="preserve"> 000 1050300001 0000 110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</si>
  <si>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</si>
  <si>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</si>
  <si>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</si>
  <si>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</si>
  <si>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</si>
  <si>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</si>
  <si>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Земельный налог</t>
  </si>
  <si>
    <t xml:space="preserve"> 000 1060600000 0000 110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</si>
  <si>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</si>
  <si>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</si>
  <si>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</si>
  <si>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</si>
  <si>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>ЗАДОЛЖЕННОСТЬ И ПЕРЕРАСЧЕТЫ ПО ОТМЕНЕННЫМ НАЛОГАМ, СБОРАМ И ИНЫМ ОБЯЗАТЕЛЬНЫМ ПЛАТЕЖАМ</t>
  </si>
  <si>
    <t>000 1090000000 0000 000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</si>
  <si>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</si>
  <si>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</si>
  <si>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ПЛАТЕЖИ ПРИ ПОЛЬЗОВАНИИ ПРИРОДНЫМИ РЕСУРСАМИ</t>
  </si>
  <si>
    <t xml:space="preserve"> 000 1120000000 0000 000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</si>
  <si>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</si>
  <si>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</si>
  <si>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</si>
  <si>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</si>
  <si>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</si>
  <si>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</si>
  <si>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</si>
  <si>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</si>
  <si>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</si>
  <si>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</si>
  <si>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</si>
  <si>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</si>
  <si>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БЕЗВОЗМЕЗДНЫЕ ПОСТУПЛЕНИЯ</t>
  </si>
  <si>
    <t xml:space="preserve"> 000 2000000000 0000 000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</si>
  <si>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</si>
  <si>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</si>
  <si>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</si>
  <si>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</si>
  <si>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</si>
  <si>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</si>
  <si>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</si>
  <si>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</si>
  <si>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Иные межбюджетные трансферты</t>
  </si>
  <si>
    <t>000 2020400000 0000 151</t>
  </si>
  <si>
    <t>Код расхода по бюджетной классификации</t>
  </si>
  <si>
    <t>13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</si>
  <si>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</si>
  <si>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</si>
  <si>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</si>
  <si>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</si>
  <si>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</si>
  <si>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</si>
  <si>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</si>
  <si>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</si>
  <si>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</si>
  <si>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</si>
  <si>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</si>
  <si>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>Судебная система</t>
  </si>
  <si>
    <t>000 0105 0000000000 000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</si>
  <si>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</si>
  <si>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</si>
  <si>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</si>
  <si>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</si>
  <si>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</si>
  <si>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</si>
  <si>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</si>
  <si>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</si>
  <si>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</si>
  <si>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</si>
  <si>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</si>
  <si>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</si>
  <si>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</si>
  <si>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</si>
  <si>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</si>
  <si>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</si>
  <si>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</si>
  <si>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</si>
  <si>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</si>
  <si>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</si>
  <si>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</si>
  <si>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</si>
  <si>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</si>
  <si>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</si>
  <si>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</si>
  <si>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</si>
  <si>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</si>
  <si>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</si>
  <si>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</si>
  <si>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</si>
  <si>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</si>
  <si>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</si>
  <si>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</si>
  <si>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</si>
  <si>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</si>
  <si>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</si>
  <si>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</si>
  <si>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</si>
  <si>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Начальное профессиональное образование</t>
  </si>
  <si>
    <t xml:space="preserve"> 000 0703 0000000000 000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</si>
  <si>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</si>
  <si>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</si>
  <si>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</si>
  <si>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</si>
  <si>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</si>
  <si>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</si>
  <si>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</si>
  <si>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</si>
  <si>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</si>
  <si>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</si>
  <si>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</si>
  <si>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</si>
  <si>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</si>
  <si>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</si>
  <si>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</si>
  <si>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</si>
  <si>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Охрана семьи и детства</t>
  </si>
  <si>
    <t xml:space="preserve"> 000 1004 0000000000 000</t>
  </si>
  <si>
    <t xml:space="preserve">  Другие вопросы в области социальной политики</t>
  </si>
  <si>
    <t xml:space="preserve"> 000 1006 0000000000 000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</si>
  <si>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</si>
  <si>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</si>
  <si>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</si>
  <si>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</si>
  <si>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 xml:space="preserve">  Другие вопросы в области физической культуры и спорта</t>
  </si>
  <si>
    <t xml:space="preserve"> 000 1105 0000000000 000</t>
  </si>
  <si>
    <t>Результат исполнения бюджета (дефицит / профицит)</t>
  </si>
  <si>
    <t>Муниципальная программа «Совершенствование управления муниципальной собственностью Шуйского муниципального района»</t>
  </si>
  <si>
    <t>Муниципальная программа «Развитие автомобильных дорог Шуйского муниципального района»</t>
  </si>
  <si>
    <t>Муниципальная программа «Экономическое развитие Шуйского муниципального района»</t>
  </si>
  <si>
    <t>Муниципальная программа «Кадровое обеспечение и привлечение медицинских кадров для учреждений здравоохранения Шуйского муниципального района»</t>
  </si>
  <si>
    <t>Муниципальная программа «Развитие молодежной политики Шуйского муниципального района»</t>
  </si>
  <si>
    <t>Муниципальная программа «Развитие культуры в Шуйском муниципальном районе»</t>
  </si>
  <si>
    <t>Муниципальная программа «Обеспечение качественным жильем и услугами жилищно-коммунального хозяйства населения Шуйского муниципального района»</t>
  </si>
  <si>
    <t>Муниципальная программа «Развитие физической культуры в Шуйском муниципальном районе»</t>
  </si>
  <si>
    <t>Муниципальная программа «Развитие системы образования Шуйского муниципального района»</t>
  </si>
  <si>
    <t>Муниципальная программа «Энергосбережение и повышение энергетической эффективности учреждений Шуйского муниципального района»</t>
  </si>
  <si>
    <t>Муниципальная программа «Управление муниципальными финансами Шуйского муниципального района»</t>
  </si>
  <si>
    <t>Муниципальная программа «Развитие сельского хозяйства и регулирование рынков сельскохозяйственной продукции, сырья и продовольствия Шуйского муниципального района на 2013-2020 годы»</t>
  </si>
  <si>
    <t>ВСЕГО</t>
  </si>
  <si>
    <t>11</t>
  </si>
  <si>
    <t>12</t>
  </si>
  <si>
    <t>Сведения о доходах бюджета Шуйского муниципального района по видам доходов на очередной финансовый год в сравнении с ожидаемым исполнением за текущий финансовый год и отчетный финансовый год</t>
  </si>
  <si>
    <t>Проект на 2019 год</t>
  </si>
  <si>
    <t>Проект на 2020 год</t>
  </si>
  <si>
    <t>14</t>
  </si>
  <si>
    <t>-</t>
  </si>
  <si>
    <t>Наименование муниципальной программы</t>
  </si>
  <si>
    <t xml:space="preserve">Сведения о расходах бюджета по разделам и подразделам классификации расходов на очередной финансовый год и на плановый период в сравнении с ожидаемым исполнением за текущий финансовый год  и отчетный финансовый год </t>
  </si>
  <si>
    <t xml:space="preserve">Сведения о расходах бюджета по муниципальным программам на очередной финансовый год и на плановый период в сравнении с ожидаемым исполнением за текущий финансовый год и отчетный финансовый год </t>
  </si>
  <si>
    <t>Исполнено за 2017 год</t>
  </si>
  <si>
    <t>2019 год к исполнению за 2017 год</t>
  </si>
  <si>
    <t>2019 год к ожидаемому исполнению за 2018 год</t>
  </si>
  <si>
    <t>2020 год к исполнению за 2017 год</t>
  </si>
  <si>
    <t>2020 год к ожидаемому исполнению за 2018 год</t>
  </si>
  <si>
    <t>Проект на 2021 год</t>
  </si>
  <si>
    <t>2021 год к исполнению за 2017 год</t>
  </si>
  <si>
    <t>2021 год к ожидаемому исполнению за 2018 год</t>
  </si>
  <si>
    <t>Ожидаемое исполнение за 2018 год (на 04.12.2018)</t>
  </si>
  <si>
    <t>000 1101 0000000000 000</t>
  </si>
  <si>
    <t>Физическая культура</t>
  </si>
  <si>
    <t>Муниципальная программа «Совершенствование организации муниципального управления»</t>
  </si>
  <si>
    <t>Муниципальная программа «Обеспечение безопасности граждан, профилактика правонарушений, коррупции и противодействие незаконному обороту наркотических средств на территории Шуйского муниципального района»</t>
  </si>
  <si>
    <t>Муниципальная программа «Улучшение условий и охраны труда в Шуйском муниципальном районе»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</si>
</sst>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</font>
    <font>
      <sz val="11"/>
      <name val="Calibri"/>
      <family val="2"/>
      <scheme val="minor"/>
    </font>
    <font>
      <sz val="8"/>
      <color rgb="FF000000"/>
      <name val="Arial"/>
    </font>
    <font>
      <sz val="10"/>
      <color rgb="FF000000"/>
      <name val="Arial"/>
    </font>
    <font>
      <sz val="10"/>
      <name val="Arial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8"/>
      <color rgb="FFFF000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b/>
      <sz val="8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49" fontId="2" fillId="0" borderId="1">
      <alignment horizontal="center" vertical="center" wrapText="1"/>
    </xf>
    <xf numFmtId="49" fontId="2" fillId="0" borderId="1">
      <alignment horizontal="center" vertical="center" wrapText="1"/>
    </xf>
    <xf numFmtId="49" fontId="2" fillId="0" borderId="1">
      <alignment horizontal="center" vertical="center" wrapText="1"/>
    </xf>
    <xf numFmtId="49" fontId="2" fillId="0" borderId="7">
      <alignment horizontal="center" vertical="center" wrapText="1"/>
    </xf>
    <xf numFmtId="0" fontId="2" fillId="0" borderId="8">
      <alignment horizontal="left" wrapText="1"/>
    </xf>
    <xf numFmtId="49" fontId="2" fillId="0" borderId="9">
      <alignment horizontal="center" wrapText="1"/>
    </xf>
    <xf numFmtId="49" fontId="2" fillId="0" borderId="10">
      <alignment horizontal="center"/>
    </xf>
    <xf numFmtId="4" fontId="2" fillId="0" borderId="1">
      <alignment horizontal="right"/>
    </xf>
    <xf numFmtId="0" fontId="2" fillId="0" borderId="11">
      <alignment horizontal="left" wrapText="1" indent="1"/>
    </xf>
    <xf numFmtId="49" fontId="2" fillId="0" borderId="12">
      <alignment horizontal="center" wrapText="1"/>
    </xf>
    <xf numFmtId="49" fontId="2" fillId="0" borderId="2">
      <alignment horizontal="center"/>
    </xf>
    <xf numFmtId="0" fontId="2" fillId="0" borderId="13">
      <alignment horizontal="left" wrapText="1" indent="2"/>
    </xf>
    <xf numFmtId="49" fontId="2" fillId="0" borderId="14">
      <alignment horizontal="center"/>
    </xf>
    <xf numFmtId="49" fontId="2" fillId="0" borderId="1">
      <alignment horizontal="center"/>
    </xf>
    <xf numFmtId="0" fontId="3" fillId="0" borderId="0"/>
    <xf numFmtId="0" fontId="4" fillId="0" borderId="0"/>
    <xf numFmtId="0" fontId="5" fillId="0" borderId="16">
      <alignment horizontal="left"/>
    </xf>
    <xf numFmtId="49" fontId="5" fillId="0" borderId="16"/>
    <xf numFmtId="0" fontId="6" fillId="0" borderId="16"/>
    <xf numFmtId="0" fontId="6" fillId="0" borderId="0"/>
    <xf numFmtId="49" fontId="5" fillId="0" borderId="1">
      <alignment horizontal="center" vertical="center" wrapText="1"/>
    </xf>
    <xf numFmtId="49" fontId="5" fillId="0" borderId="1">
      <alignment horizontal="center" vertical="center" wrapText="1"/>
    </xf>
    <xf numFmtId="49" fontId="5" fillId="0" borderId="7">
      <alignment horizontal="center" vertical="center" wrapText="1"/>
    </xf>
    <xf numFmtId="0" fontId="5" fillId="0" borderId="17">
      <alignment horizontal="left" wrapText="1"/>
    </xf>
    <xf numFmtId="49" fontId="5" fillId="0" borderId="9">
      <alignment horizontal="center" wrapText="1"/>
    </xf>
    <xf numFmtId="49" fontId="5" fillId="0" borderId="10">
      <alignment horizontal="center" wrapText="1"/>
    </xf>
    <xf numFmtId="4" fontId="5" fillId="0" borderId="5">
      <alignment horizontal="right"/>
    </xf>
    <xf numFmtId="0" fontId="5" fillId="0" borderId="11">
      <alignment horizontal="left" wrapText="1" indent="1"/>
    </xf>
    <xf numFmtId="49" fontId="5" fillId="0" borderId="14">
      <alignment horizontal="center" wrapText="1"/>
    </xf>
    <xf numFmtId="49" fontId="5" fillId="0" borderId="1">
      <alignment horizontal="center"/>
    </xf>
    <xf numFmtId="0" fontId="5" fillId="0" borderId="18">
      <alignment horizontal="left" wrapText="1" indent="2"/>
    </xf>
    <xf numFmtId="49" fontId="5" fillId="0" borderId="19">
      <alignment horizontal="center"/>
    </xf>
    <xf numFmtId="49" fontId="5" fillId="0" borderId="5">
      <alignment horizontal="center"/>
    </xf>
    <xf numFmtId="0" fontId="5" fillId="0" borderId="20"/>
    <xf numFmtId="0" fontId="5" fillId="0" borderId="21"/>
    <xf numFmtId="0" fontId="3" fillId="0" borderId="22">
      <alignment horizontal="left" wrapText="1"/>
    </xf>
    <xf numFmtId="0" fontId="5" fillId="0" borderId="23">
      <alignment horizontal="center" wrapText="1"/>
    </xf>
    <xf numFmtId="49" fontId="5" fillId="0" borderId="24">
      <alignment horizontal="center" wrapText="1"/>
    </xf>
    <xf numFmtId="4" fontId="5" fillId="0" borderId="10">
      <alignment horizontal="right"/>
    </xf>
    <xf numFmtId="0" fontId="6" fillId="0" borderId="25"/>
    <xf numFmtId="0" fontId="5" fillId="0" borderId="0"/>
    <xf numFmtId="0" fontId="5" fillId="6" borderId="0"/>
    <xf numFmtId="0" fontId="7" fillId="0" borderId="0"/>
    <xf numFmtId="0" fontId="14" fillId="0" borderId="0"/>
  </cellStyleXfs>
  <cellXfs count="182">
    <xf numFmtId="0" fontId="0" fillId="0" borderId="0" xfId="0"/>
    <xf numFmtId="49" fontId="2" fillId="0" borderId="1" xfId="4" applyNumberFormat="1" applyProtection="1">
      <alignment horizontal="center" vertical="center" wrapText="1"/>
    </xf>
    <xf numFmtId="0" fontId="2" fillId="2" borderId="8" xfId="6" applyNumberFormat="1" applyFill="1" applyProtection="1">
      <alignment horizontal="left" wrapText="1"/>
    </xf>
    <xf numFmtId="49" fontId="2" fillId="3" borderId="12" xfId="11" applyNumberFormat="1" applyFill="1" applyProtection="1">
      <alignment horizontal="center" wrapText="1"/>
    </xf>
    <xf numFmtId="0" fontId="2" fillId="4" borderId="13" xfId="13" applyNumberFormat="1" applyFill="1" applyProtection="1">
      <alignment horizontal="left" wrapText="1" indent="2"/>
    </xf>
    <xf numFmtId="49" fontId="2" fillId="4" borderId="14" xfId="14" applyNumberFormat="1" applyFill="1" applyProtection="1">
      <alignment horizontal="center"/>
    </xf>
    <xf numFmtId="49" fontId="2" fillId="4" borderId="1" xfId="15" applyNumberFormat="1" applyFill="1" applyProtection="1">
      <alignment horizontal="center"/>
    </xf>
    <xf numFmtId="0" fontId="2" fillId="0" borderId="13" xfId="13" applyNumberFormat="1" applyProtection="1">
      <alignment horizontal="left" wrapText="1" indent="2"/>
    </xf>
    <xf numFmtId="49" fontId="2" fillId="3" borderId="14" xfId="14" applyNumberFormat="1" applyFill="1" applyProtection="1">
      <alignment horizontal="center"/>
    </xf>
    <xf numFmtId="49" fontId="2" fillId="3" borderId="1" xfId="15" applyNumberFormat="1" applyFill="1" applyProtection="1">
      <alignment horizontal="center"/>
    </xf>
    <xf numFmtId="0" fontId="2" fillId="5" borderId="13" xfId="13" applyNumberFormat="1" applyFill="1" applyProtection="1">
      <alignment horizontal="left" wrapText="1" indent="2"/>
    </xf>
    <xf numFmtId="49" fontId="2" fillId="5" borderId="14" xfId="14" applyNumberFormat="1" applyFill="1" applyProtection="1">
      <alignment horizontal="center"/>
    </xf>
    <xf numFmtId="49" fontId="2" fillId="5" borderId="1" xfId="15" applyNumberFormat="1" applyFill="1" applyProtection="1">
      <alignment horizontal="center"/>
    </xf>
    <xf numFmtId="0" fontId="0" fillId="3" borderId="0" xfId="0" applyFill="1"/>
    <xf numFmtId="0" fontId="4" fillId="0" borderId="0" xfId="17" applyProtection="1">
      <protection locked="0"/>
    </xf>
    <xf numFmtId="0" fontId="5" fillId="0" borderId="16" xfId="18" applyNumberFormat="1" applyProtection="1">
      <alignment horizontal="left"/>
    </xf>
    <xf numFmtId="49" fontId="5" fillId="0" borderId="16" xfId="19" applyNumberFormat="1" applyProtection="1"/>
    <xf numFmtId="0" fontId="6" fillId="0" borderId="16" xfId="20" applyNumberFormat="1" applyProtection="1"/>
    <xf numFmtId="0" fontId="6" fillId="0" borderId="0" xfId="21" applyNumberFormat="1" applyProtection="1"/>
    <xf numFmtId="0" fontId="5" fillId="4" borderId="18" xfId="32" applyNumberFormat="1" applyFill="1" applyProtection="1">
      <alignment horizontal="left" wrapText="1" indent="2"/>
    </xf>
    <xf numFmtId="49" fontId="5" fillId="4" borderId="19" xfId="33" applyNumberFormat="1" applyFill="1" applyProtection="1">
      <alignment horizontal="center"/>
    </xf>
    <xf numFmtId="49" fontId="5" fillId="4" borderId="5" xfId="34" applyNumberFormat="1" applyFill="1" applyProtection="1">
      <alignment horizontal="center"/>
    </xf>
    <xf numFmtId="0" fontId="5" fillId="0" borderId="18" xfId="32" applyNumberFormat="1" applyProtection="1">
      <alignment horizontal="left" wrapText="1" indent="2"/>
    </xf>
    <xf numFmtId="49" fontId="5" fillId="0" borderId="19" xfId="33" applyNumberFormat="1" applyProtection="1">
      <alignment horizontal="center"/>
    </xf>
    <xf numFmtId="49" fontId="5" fillId="0" borderId="5" xfId="34" applyNumberFormat="1" applyProtection="1">
      <alignment horizontal="center"/>
    </xf>
    <xf numFmtId="0" fontId="5" fillId="0" borderId="20" xfId="35" applyNumberFormat="1" applyProtection="1"/>
    <xf numFmtId="0" fontId="5" fillId="0" borderId="21" xfId="36" applyNumberFormat="1" applyProtection="1"/>
    <xf numFmtId="0" fontId="3" fillId="4" borderId="22" xfId="37" applyNumberFormat="1" applyFill="1" applyProtection="1">
      <alignment horizontal="left" wrapText="1"/>
    </xf>
    <xf numFmtId="0" fontId="5" fillId="4" borderId="23" xfId="38" applyNumberFormat="1" applyFill="1" applyProtection="1">
      <alignment horizontal="center" wrapText="1"/>
    </xf>
    <xf numFmtId="49" fontId="5" fillId="4" borderId="24" xfId="39" applyNumberFormat="1" applyFill="1" applyProtection="1">
      <alignment horizontal="center" wrapText="1"/>
    </xf>
    <xf numFmtId="4" fontId="5" fillId="4" borderId="10" xfId="40" applyNumberFormat="1" applyFill="1" applyProtection="1">
      <alignment horizontal="right"/>
    </xf>
    <xf numFmtId="0" fontId="6" fillId="0" borderId="25" xfId="41" applyNumberFormat="1" applyProtection="1"/>
    <xf numFmtId="0" fontId="5" fillId="0" borderId="0" xfId="42" applyNumberFormat="1" applyProtection="1"/>
    <xf numFmtId="0" fontId="5" fillId="6" borderId="0" xfId="43" applyNumberFormat="1" applyProtection="1"/>
    <xf numFmtId="0" fontId="7" fillId="0" borderId="0" xfId="44"/>
    <xf numFmtId="0" fontId="10" fillId="0" borderId="0" xfId="44" applyFont="1"/>
    <xf numFmtId="0" fontId="11" fillId="7" borderId="28" xfId="44" applyFont="1" applyFill="1" applyBorder="1" applyAlignment="1">
      <alignment vertical="top" wrapText="1"/>
    </xf>
    <xf numFmtId="4" fontId="8" fillId="7" borderId="29" xfId="44" applyNumberFormat="1" applyFont="1" applyFill="1" applyBorder="1" applyAlignment="1">
      <alignment horizontal="center" vertical="center" wrapText="1"/>
    </xf>
    <xf numFmtId="4" fontId="11" fillId="7" borderId="30" xfId="44" applyNumberFormat="1" applyFont="1" applyFill="1" applyBorder="1" applyAlignment="1">
      <alignment horizontal="center" vertical="center" wrapText="1"/>
    </xf>
    <xf numFmtId="0" fontId="11" fillId="3" borderId="28" xfId="44" applyFont="1" applyFill="1" applyBorder="1" applyAlignment="1">
      <alignment vertical="top" wrapText="1"/>
    </xf>
    <xf numFmtId="4" fontId="8" fillId="3" borderId="26" xfId="44" applyNumberFormat="1" applyFont="1" applyFill="1" applyBorder="1" applyAlignment="1">
      <alignment horizontal="center" vertical="center" wrapText="1"/>
    </xf>
    <xf numFmtId="4" fontId="8" fillId="3" borderId="29" xfId="44" applyNumberFormat="1" applyFont="1" applyFill="1" applyBorder="1" applyAlignment="1">
      <alignment horizontal="center" vertical="center" wrapText="1"/>
    </xf>
    <xf numFmtId="0" fontId="8" fillId="7" borderId="28" xfId="45" applyFont="1" applyFill="1" applyBorder="1" applyAlignment="1">
      <alignment vertical="top" wrapText="1"/>
    </xf>
    <xf numFmtId="4" fontId="8" fillId="7" borderId="31" xfId="44" applyNumberFormat="1" applyFont="1" applyFill="1" applyBorder="1" applyAlignment="1">
      <alignment horizontal="center" vertical="center" wrapText="1"/>
    </xf>
    <xf numFmtId="0" fontId="8" fillId="3" borderId="28" xfId="44" applyFont="1" applyFill="1" applyBorder="1" applyAlignment="1">
      <alignment vertical="top" wrapText="1"/>
    </xf>
    <xf numFmtId="0" fontId="8" fillId="7" borderId="32" xfId="44" applyFont="1" applyFill="1" applyBorder="1" applyAlignment="1">
      <alignment vertical="top" wrapText="1"/>
    </xf>
    <xf numFmtId="4" fontId="8" fillId="7" borderId="33" xfId="44" applyNumberFormat="1" applyFont="1" applyFill="1" applyBorder="1" applyAlignment="1">
      <alignment horizontal="center" vertical="center" wrapText="1"/>
    </xf>
    <xf numFmtId="0" fontId="8" fillId="3" borderId="34" xfId="44" applyFont="1" applyFill="1" applyBorder="1" applyAlignment="1">
      <alignment vertical="top" wrapText="1"/>
    </xf>
    <xf numFmtId="4" fontId="8" fillId="3" borderId="36" xfId="44" applyNumberFormat="1" applyFont="1" applyFill="1" applyBorder="1" applyAlignment="1">
      <alignment horizontal="center" vertical="center" wrapText="1"/>
    </xf>
    <xf numFmtId="0" fontId="8" fillId="7" borderId="28" xfId="44" applyFont="1" applyFill="1" applyBorder="1" applyAlignment="1">
      <alignment vertical="top" wrapText="1"/>
    </xf>
    <xf numFmtId="4" fontId="8" fillId="7" borderId="26" xfId="44" applyNumberFormat="1" applyFont="1" applyFill="1" applyBorder="1" applyAlignment="1">
      <alignment horizontal="center" vertical="center" wrapText="1"/>
    </xf>
    <xf numFmtId="0" fontId="8" fillId="3" borderId="27" xfId="44" applyFont="1" applyFill="1" applyBorder="1" applyAlignment="1">
      <alignment vertical="top" wrapText="1"/>
    </xf>
    <xf numFmtId="4" fontId="8" fillId="3" borderId="37" xfId="44" applyNumberFormat="1" applyFont="1" applyFill="1" applyBorder="1" applyAlignment="1">
      <alignment horizontal="center" vertical="center" wrapText="1"/>
    </xf>
    <xf numFmtId="0" fontId="8" fillId="7" borderId="28" xfId="44" applyFont="1" applyFill="1" applyBorder="1" applyAlignment="1">
      <alignment wrapText="1"/>
    </xf>
    <xf numFmtId="4" fontId="8" fillId="7" borderId="30" xfId="44" applyNumberFormat="1" applyFont="1" applyFill="1" applyBorder="1" applyAlignment="1">
      <alignment horizontal="center" vertical="center" wrapText="1"/>
    </xf>
    <xf numFmtId="0" fontId="8" fillId="3" borderId="28" xfId="44" applyFont="1" applyFill="1" applyBorder="1" applyAlignment="1">
      <alignment wrapText="1"/>
    </xf>
    <xf numFmtId="0" fontId="8" fillId="8" borderId="28" xfId="44" applyFont="1" applyFill="1" applyBorder="1" applyAlignment="1">
      <alignment wrapText="1"/>
    </xf>
    <xf numFmtId="0" fontId="2" fillId="3" borderId="11" xfId="10" applyNumberFormat="1" applyFill="1" applyProtection="1">
      <alignment horizontal="left" wrapText="1" indent="1"/>
    </xf>
    <xf numFmtId="4" fontId="2" fillId="3" borderId="1" xfId="9" applyNumberFormat="1" applyFill="1" applyAlignment="1" applyProtection="1">
      <alignment horizontal="center"/>
    </xf>
    <xf numFmtId="4" fontId="2" fillId="4" borderId="1" xfId="9" applyNumberFormat="1" applyFill="1" applyAlignment="1" applyProtection="1">
      <alignment horizontal="center"/>
    </xf>
    <xf numFmtId="4" fontId="2" fillId="5" borderId="1" xfId="9" applyNumberFormat="1" applyFill="1" applyAlignment="1" applyProtection="1">
      <alignment horizontal="center"/>
    </xf>
    <xf numFmtId="4" fontId="2" fillId="3" borderId="1" xfId="15" applyNumberFormat="1" applyFill="1" applyProtection="1">
      <alignment horizontal="center"/>
    </xf>
    <xf numFmtId="4" fontId="2" fillId="5" borderId="1" xfId="15" applyNumberFormat="1" applyFill="1" applyProtection="1">
      <alignment horizontal="center"/>
    </xf>
    <xf numFmtId="4" fontId="0" fillId="0" borderId="0" xfId="0" applyNumberFormat="1"/>
    <xf numFmtId="49" fontId="2" fillId="2" borderId="47" xfId="7" applyNumberFormat="1" applyFill="1" applyBorder="1" applyProtection="1">
      <alignment horizontal="center" wrapText="1"/>
    </xf>
    <xf numFmtId="49" fontId="2" fillId="0" borderId="2" xfId="4" applyNumberFormat="1" applyBorder="1" applyProtection="1">
      <alignment horizontal="center" vertical="center" wrapText="1"/>
    </xf>
    <xf numFmtId="4" fontId="2" fillId="0" borderId="2" xfId="4" applyNumberFormat="1" applyBorder="1" applyProtection="1">
      <alignment horizontal="center" vertical="center" wrapText="1"/>
    </xf>
    <xf numFmtId="49" fontId="2" fillId="0" borderId="2" xfId="5" applyNumberFormat="1" applyFont="1" applyBorder="1" applyProtection="1">
      <alignment horizontal="center" vertical="center" wrapText="1"/>
    </xf>
    <xf numFmtId="49" fontId="2" fillId="0" borderId="39" xfId="5" applyNumberFormat="1" applyFont="1" applyBorder="1" applyProtection="1">
      <alignment horizontal="center" vertical="center" wrapText="1"/>
    </xf>
    <xf numFmtId="49" fontId="2" fillId="0" borderId="45" xfId="5" applyNumberFormat="1" applyFont="1" applyBorder="1" applyProtection="1">
      <alignment horizontal="center" vertical="center" wrapText="1"/>
    </xf>
    <xf numFmtId="49" fontId="2" fillId="0" borderId="40" xfId="5" applyNumberFormat="1" applyFont="1" applyBorder="1" applyProtection="1">
      <alignment horizontal="center" vertical="center" wrapText="1"/>
    </xf>
    <xf numFmtId="49" fontId="2" fillId="0" borderId="41" xfId="5" applyNumberFormat="1" applyFont="1" applyBorder="1" applyProtection="1">
      <alignment horizontal="center" vertical="center" wrapText="1"/>
    </xf>
    <xf numFmtId="49" fontId="2" fillId="3" borderId="38" xfId="12" applyNumberFormat="1" applyFill="1" applyBorder="1" applyProtection="1">
      <alignment horizontal="center"/>
    </xf>
    <xf numFmtId="4" fontId="2" fillId="3" borderId="38" xfId="12" applyNumberFormat="1" applyFill="1" applyBorder="1" applyProtection="1">
      <alignment horizontal="center"/>
    </xf>
    <xf numFmtId="49" fontId="2" fillId="3" borderId="38" xfId="12" applyNumberFormat="1" applyFill="1" applyBorder="1" applyAlignment="1" applyProtection="1">
      <alignment horizontal="center"/>
    </xf>
    <xf numFmtId="49" fontId="2" fillId="2" borderId="48" xfId="8" applyNumberFormat="1" applyFill="1" applyBorder="1" applyProtection="1">
      <alignment horizontal="center"/>
    </xf>
    <xf numFmtId="4" fontId="2" fillId="2" borderId="49" xfId="9" applyNumberFormat="1" applyFill="1" applyBorder="1" applyAlignment="1" applyProtection="1">
      <alignment horizontal="center"/>
    </xf>
    <xf numFmtId="4" fontId="2" fillId="2" borderId="50" xfId="9" applyNumberFormat="1" applyFill="1" applyBorder="1" applyAlignment="1" applyProtection="1">
      <alignment horizontal="center"/>
    </xf>
    <xf numFmtId="4" fontId="2" fillId="3" borderId="5" xfId="9" applyNumberFormat="1" applyFill="1" applyBorder="1" applyAlignment="1" applyProtection="1">
      <alignment horizontal="center"/>
    </xf>
    <xf numFmtId="4" fontId="2" fillId="4" borderId="5" xfId="9" applyNumberFormat="1" applyFill="1" applyBorder="1" applyAlignment="1" applyProtection="1">
      <alignment horizontal="center"/>
    </xf>
    <xf numFmtId="4" fontId="2" fillId="5" borderId="5" xfId="9" applyNumberFormat="1" applyFill="1" applyBorder="1" applyAlignment="1" applyProtection="1">
      <alignment horizontal="center"/>
    </xf>
    <xf numFmtId="4" fontId="2" fillId="4" borderId="5" xfId="34" applyNumberFormat="1" applyFont="1" applyFill="1" applyProtection="1">
      <alignment horizontal="center"/>
    </xf>
    <xf numFmtId="4" fontId="2" fillId="0" borderId="5" xfId="34" applyNumberFormat="1" applyFont="1" applyProtection="1">
      <alignment horizontal="center"/>
    </xf>
    <xf numFmtId="4" fontId="5" fillId="4" borderId="5" xfId="34" applyNumberFormat="1" applyFill="1" applyProtection="1">
      <alignment horizontal="center"/>
    </xf>
    <xf numFmtId="4" fontId="5" fillId="0" borderId="5" xfId="34" applyNumberFormat="1" applyProtection="1">
      <alignment horizontal="center"/>
    </xf>
    <xf numFmtId="4" fontId="5" fillId="0" borderId="21" xfId="36" applyNumberFormat="1" applyProtection="1"/>
    <xf numFmtId="4" fontId="5" fillId="4" borderId="24" xfId="39" applyNumberFormat="1" applyFill="1" applyProtection="1">
      <alignment horizontal="center" wrapText="1"/>
    </xf>
    <xf numFmtId="4" fontId="2" fillId="4" borderId="5" xfId="34" applyNumberFormat="1" applyFont="1" applyFill="1" applyAlignment="1" applyProtection="1">
      <alignment horizontal="center"/>
    </xf>
    <xf numFmtId="4" fontId="5" fillId="0" borderId="5" xfId="28" applyNumberFormat="1" applyAlignment="1" applyProtection="1">
      <alignment horizontal="center"/>
    </xf>
    <xf numFmtId="4" fontId="2" fillId="0" borderId="5" xfId="28" applyNumberFormat="1" applyFont="1" applyAlignment="1" applyProtection="1">
      <alignment horizontal="center"/>
    </xf>
    <xf numFmtId="4" fontId="5" fillId="4" borderId="5" xfId="34" applyNumberFormat="1" applyFill="1" applyAlignment="1" applyProtection="1">
      <alignment horizontal="center"/>
    </xf>
    <xf numFmtId="49" fontId="5" fillId="0" borderId="2" xfId="23" applyNumberFormat="1" applyBorder="1" applyProtection="1">
      <alignment horizontal="center" vertical="center" wrapText="1"/>
    </xf>
    <xf numFmtId="49" fontId="2" fillId="0" borderId="2" xfId="23" applyNumberFormat="1" applyFont="1" applyBorder="1" applyProtection="1">
      <alignment horizontal="center" vertical="center" wrapText="1"/>
    </xf>
    <xf numFmtId="49" fontId="2" fillId="0" borderId="2" xfId="24" applyNumberFormat="1" applyFont="1" applyBorder="1" applyProtection="1">
      <alignment horizontal="center" vertical="center" wrapText="1"/>
    </xf>
    <xf numFmtId="49" fontId="2" fillId="0" borderId="38" xfId="24" applyNumberFormat="1" applyFont="1" applyBorder="1" applyProtection="1">
      <alignment horizontal="center" vertical="center" wrapText="1"/>
    </xf>
    <xf numFmtId="0" fontId="5" fillId="0" borderId="54" xfId="29" applyNumberFormat="1" applyBorder="1" applyProtection="1">
      <alignment horizontal="left" wrapText="1" indent="1"/>
    </xf>
    <xf numFmtId="49" fontId="5" fillId="0" borderId="19" xfId="30" applyNumberFormat="1" applyBorder="1" applyProtection="1">
      <alignment horizontal="center" wrapText="1"/>
    </xf>
    <xf numFmtId="49" fontId="5" fillId="0" borderId="5" xfId="31" applyNumberFormat="1" applyBorder="1" applyProtection="1">
      <alignment horizontal="center"/>
    </xf>
    <xf numFmtId="4" fontId="5" fillId="0" borderId="5" xfId="31" applyNumberFormat="1" applyBorder="1" applyProtection="1">
      <alignment horizontal="center"/>
    </xf>
    <xf numFmtId="4" fontId="5" fillId="0" borderId="5" xfId="31" applyNumberFormat="1" applyBorder="1" applyAlignment="1" applyProtection="1">
      <alignment horizontal="center"/>
    </xf>
    <xf numFmtId="4" fontId="2" fillId="3" borderId="5" xfId="27" applyNumberFormat="1" applyFont="1" applyFill="1" applyBorder="1" applyAlignment="1" applyProtection="1">
      <alignment horizontal="center" wrapText="1"/>
    </xf>
    <xf numFmtId="0" fontId="5" fillId="2" borderId="55" xfId="25" applyNumberFormat="1" applyFill="1" applyBorder="1" applyProtection="1">
      <alignment horizontal="left" wrapText="1"/>
    </xf>
    <xf numFmtId="49" fontId="5" fillId="2" borderId="56" xfId="26" applyNumberFormat="1" applyFill="1" applyBorder="1" applyProtection="1">
      <alignment horizontal="center" wrapText="1"/>
    </xf>
    <xf numFmtId="49" fontId="5" fillId="2" borderId="49" xfId="27" applyNumberFormat="1" applyFill="1" applyBorder="1" applyProtection="1">
      <alignment horizontal="center" wrapText="1"/>
    </xf>
    <xf numFmtId="4" fontId="2" fillId="2" borderId="49" xfId="27" applyNumberFormat="1" applyFont="1" applyFill="1" applyBorder="1" applyProtection="1">
      <alignment horizontal="center" wrapText="1"/>
    </xf>
    <xf numFmtId="4" fontId="2" fillId="2" borderId="49" xfId="27" applyNumberFormat="1" applyFont="1" applyFill="1" applyBorder="1" applyAlignment="1" applyProtection="1">
      <alignment horizontal="center" wrapText="1"/>
    </xf>
    <xf numFmtId="4" fontId="2" fillId="2" borderId="50" xfId="27" applyNumberFormat="1" applyFont="1" applyFill="1" applyBorder="1" applyAlignment="1" applyProtection="1">
      <alignment horizontal="center" wrapText="1"/>
    </xf>
    <xf numFmtId="4" fontId="2" fillId="3" borderId="5" xfId="28" applyNumberFormat="1" applyFont="1" applyFill="1" applyAlignment="1" applyProtection="1">
      <alignment horizontal="center"/>
    </xf>
    <xf numFmtId="4" fontId="2" fillId="4" borderId="6" xfId="34" applyNumberFormat="1" applyFont="1" applyFill="1" applyBorder="1" applyAlignment="1" applyProtection="1">
      <alignment horizontal="center"/>
    </xf>
    <xf numFmtId="4" fontId="5" fillId="3" borderId="6" xfId="28" applyNumberFormat="1" applyFill="1" applyBorder="1" applyAlignment="1" applyProtection="1">
      <alignment horizontal="center"/>
    </xf>
    <xf numFmtId="4" fontId="2" fillId="3" borderId="6" xfId="28" applyNumberFormat="1" applyFont="1" applyFill="1" applyBorder="1" applyAlignment="1" applyProtection="1">
      <alignment horizontal="center"/>
    </xf>
    <xf numFmtId="4" fontId="5" fillId="4" borderId="6" xfId="34" applyNumberFormat="1" applyFill="1" applyBorder="1" applyAlignment="1" applyProtection="1">
      <alignment horizontal="center"/>
    </xf>
    <xf numFmtId="4" fontId="2" fillId="0" borderId="6" xfId="28" applyNumberFormat="1" applyFont="1" applyBorder="1" applyAlignment="1" applyProtection="1">
      <alignment horizontal="center"/>
    </xf>
    <xf numFmtId="4" fontId="5" fillId="0" borderId="6" xfId="28" applyNumberFormat="1" applyBorder="1" applyAlignment="1" applyProtection="1">
      <alignment horizontal="center"/>
    </xf>
    <xf numFmtId="4" fontId="2" fillId="3" borderId="38" xfId="27" applyNumberFormat="1" applyFont="1" applyFill="1" applyBorder="1" applyAlignment="1" applyProtection="1">
      <alignment horizontal="center" wrapText="1"/>
    </xf>
    <xf numFmtId="4" fontId="5" fillId="3" borderId="38" xfId="31" applyNumberFormat="1" applyFill="1" applyBorder="1" applyAlignment="1" applyProtection="1">
      <alignment horizontal="center"/>
    </xf>
    <xf numFmtId="4" fontId="2" fillId="4" borderId="4" xfId="27" applyNumberFormat="1" applyFont="1" applyFill="1" applyBorder="1" applyAlignment="1" applyProtection="1">
      <alignment horizontal="center" wrapText="1"/>
    </xf>
    <xf numFmtId="4" fontId="2" fillId="4" borderId="4" xfId="34" applyNumberFormat="1" applyFont="1" applyFill="1" applyBorder="1" applyAlignment="1" applyProtection="1">
      <alignment horizontal="center"/>
    </xf>
    <xf numFmtId="4" fontId="2" fillId="3" borderId="4" xfId="27" applyNumberFormat="1" applyFont="1" applyFill="1" applyBorder="1" applyAlignment="1" applyProtection="1">
      <alignment horizontal="center" wrapText="1"/>
    </xf>
    <xf numFmtId="4" fontId="5" fillId="3" borderId="4" xfId="28" applyNumberFormat="1" applyFill="1" applyBorder="1" applyAlignment="1" applyProtection="1">
      <alignment horizontal="center"/>
    </xf>
    <xf numFmtId="4" fontId="2" fillId="3" borderId="4" xfId="28" applyNumberFormat="1" applyFont="1" applyFill="1" applyBorder="1" applyAlignment="1" applyProtection="1">
      <alignment horizontal="center"/>
    </xf>
    <xf numFmtId="4" fontId="5" fillId="4" borderId="4" xfId="34" applyNumberFormat="1" applyFill="1" applyBorder="1" applyAlignment="1" applyProtection="1">
      <alignment horizontal="center"/>
    </xf>
    <xf numFmtId="0" fontId="13" fillId="0" borderId="32" xfId="44" applyFont="1" applyBorder="1" applyAlignment="1">
      <alignment horizontal="center" vertical="top" wrapText="1"/>
    </xf>
    <xf numFmtId="0" fontId="13" fillId="0" borderId="57" xfId="44" applyFont="1" applyBorder="1" applyAlignment="1">
      <alignment horizontal="center" vertical="top" wrapText="1"/>
    </xf>
    <xf numFmtId="0" fontId="13" fillId="0" borderId="58" xfId="44" applyFont="1" applyBorder="1" applyAlignment="1">
      <alignment horizontal="center" vertical="top" wrapText="1"/>
    </xf>
    <xf numFmtId="0" fontId="13" fillId="0" borderId="59" xfId="44" applyFont="1" applyBorder="1" applyAlignment="1">
      <alignment horizontal="center" vertical="top" wrapText="1"/>
    </xf>
    <xf numFmtId="0" fontId="11" fillId="0" borderId="28" xfId="44" applyFont="1" applyBorder="1" applyAlignment="1">
      <alignment horizontal="center" vertical="top" wrapText="1"/>
    </xf>
    <xf numFmtId="2" fontId="12" fillId="0" borderId="31" xfId="44" applyNumberFormat="1" applyFont="1" applyBorder="1" applyAlignment="1">
      <alignment horizontal="centerContinuous" vertical="center" wrapText="1"/>
    </xf>
    <xf numFmtId="0" fontId="12" fillId="0" borderId="31" xfId="44" applyFont="1" applyBorder="1" applyAlignment="1">
      <alignment horizontal="center" vertical="center" wrapText="1"/>
    </xf>
    <xf numFmtId="0" fontId="12" fillId="0" borderId="30" xfId="44" applyFont="1" applyBorder="1" applyAlignment="1">
      <alignment horizontal="center" vertical="center" wrapText="1"/>
    </xf>
    <xf numFmtId="4" fontId="8" fillId="8" borderId="30" xfId="44" applyNumberFormat="1" applyFont="1" applyFill="1" applyBorder="1" applyAlignment="1">
      <alignment horizontal="center" vertical="center" wrapText="1"/>
    </xf>
    <xf numFmtId="4" fontId="8" fillId="7" borderId="26" xfId="44" applyNumberFormat="1" applyFont="1" applyFill="1" applyBorder="1" applyAlignment="1">
      <alignment horizontal="center"/>
    </xf>
    <xf numFmtId="49" fontId="2" fillId="0" borderId="45" xfId="3" applyFont="1" applyBorder="1" applyAlignment="1" applyProtection="1">
      <alignment horizontal="center" vertical="center" wrapText="1"/>
      <protection locked="0"/>
    </xf>
    <xf numFmtId="49" fontId="2" fillId="0" borderId="35" xfId="3" applyFont="1" applyBorder="1" applyAlignment="1" applyProtection="1">
      <alignment horizontal="center" vertical="center" wrapText="1"/>
      <protection locked="0"/>
    </xf>
    <xf numFmtId="0" fontId="1" fillId="0" borderId="0" xfId="1" applyNumberFormat="1" applyAlignment="1" applyProtection="1">
      <alignment horizontal="center" wrapText="1"/>
    </xf>
    <xf numFmtId="49" fontId="2" fillId="0" borderId="2" xfId="2" applyNumberFormat="1" applyBorder="1" applyAlignment="1" applyProtection="1">
      <alignment horizontal="center" vertical="center" wrapText="1"/>
    </xf>
    <xf numFmtId="49" fontId="2" fillId="0" borderId="38" xfId="2" applyNumberFormat="1" applyBorder="1" applyAlignment="1" applyProtection="1">
      <alignment horizontal="center" vertical="center" wrapText="1"/>
    </xf>
    <xf numFmtId="49" fontId="2" fillId="0" borderId="5" xfId="2" applyNumberFormat="1" applyBorder="1" applyAlignment="1" applyProtection="1">
      <alignment horizontal="center" vertical="center" wrapText="1"/>
    </xf>
    <xf numFmtId="49" fontId="2" fillId="0" borderId="3" xfId="3" applyFont="1" applyBorder="1" applyAlignment="1" applyProtection="1">
      <alignment horizontal="center" vertical="center" wrapText="1"/>
      <protection locked="0"/>
    </xf>
    <xf numFmtId="49" fontId="2" fillId="0" borderId="39" xfId="3" applyFont="1" applyBorder="1" applyAlignment="1" applyProtection="1">
      <alignment horizontal="center" vertical="center" wrapText="1"/>
      <protection locked="0"/>
    </xf>
    <xf numFmtId="49" fontId="2" fillId="0" borderId="6" xfId="3" applyFont="1" applyBorder="1" applyAlignment="1" applyProtection="1">
      <alignment horizontal="center" vertical="center" wrapText="1"/>
      <protection locked="0"/>
    </xf>
    <xf numFmtId="49" fontId="2" fillId="0" borderId="4" xfId="3" applyFont="1" applyBorder="1" applyAlignment="1" applyProtection="1">
      <alignment horizontal="center" vertical="center" wrapText="1"/>
      <protection locked="0"/>
    </xf>
    <xf numFmtId="49" fontId="2" fillId="0" borderId="42" xfId="3" applyFont="1" applyBorder="1" applyAlignment="1" applyProtection="1">
      <alignment horizontal="center" vertical="center" wrapText="1"/>
      <protection locked="0"/>
    </xf>
    <xf numFmtId="49" fontId="2" fillId="0" borderId="43" xfId="3" applyFont="1" applyBorder="1" applyAlignment="1" applyProtection="1">
      <alignment horizontal="center" vertical="center" wrapText="1"/>
      <protection locked="0"/>
    </xf>
    <xf numFmtId="49" fontId="2" fillId="0" borderId="44" xfId="3" applyFont="1" applyBorder="1" applyAlignment="1" applyProtection="1">
      <alignment horizontal="center" vertical="center" wrapText="1"/>
      <protection locked="0"/>
    </xf>
    <xf numFmtId="4" fontId="2" fillId="0" borderId="2" xfId="2" applyNumberFormat="1" applyBorder="1" applyAlignment="1" applyProtection="1">
      <alignment horizontal="center" vertical="center" wrapText="1"/>
    </xf>
    <xf numFmtId="4" fontId="2" fillId="0" borderId="38" xfId="2" applyNumberFormat="1" applyBorder="1" applyAlignment="1" applyProtection="1">
      <alignment horizontal="center" vertical="center" wrapText="1"/>
    </xf>
    <xf numFmtId="4" fontId="2" fillId="0" borderId="5" xfId="2" applyNumberFormat="1" applyBorder="1" applyAlignment="1" applyProtection="1">
      <alignment horizontal="center" vertical="center" wrapText="1"/>
    </xf>
    <xf numFmtId="49" fontId="2" fillId="0" borderId="45" xfId="23" applyNumberFormat="1" applyFont="1" applyBorder="1" applyAlignment="1" applyProtection="1">
      <alignment horizontal="center" vertical="center" wrapText="1"/>
    </xf>
    <xf numFmtId="49" fontId="5" fillId="0" borderId="35" xfId="23" applyNumberFormat="1" applyBorder="1" applyAlignment="1" applyProtection="1">
      <alignment horizontal="center" vertical="center" wrapText="1"/>
    </xf>
    <xf numFmtId="49" fontId="5" fillId="0" borderId="46" xfId="23" applyNumberFormat="1" applyBorder="1" applyAlignment="1" applyProtection="1">
      <alignment horizontal="center" vertical="center" wrapText="1"/>
    </xf>
    <xf numFmtId="49" fontId="5" fillId="0" borderId="15" xfId="23" applyNumberFormat="1" applyBorder="1" applyAlignment="1" applyProtection="1">
      <alignment horizontal="center" vertical="center" wrapText="1"/>
    </xf>
    <xf numFmtId="0" fontId="17" fillId="0" borderId="0" xfId="16" applyNumberFormat="1" applyFont="1" applyAlignment="1" applyProtection="1">
      <alignment horizontal="center"/>
    </xf>
    <xf numFmtId="0" fontId="15" fillId="0" borderId="0" xfId="16" applyNumberFormat="1" applyFont="1" applyAlignment="1" applyProtection="1">
      <alignment horizontal="center"/>
    </xf>
    <xf numFmtId="49" fontId="5" fillId="0" borderId="2" xfId="22" applyNumberFormat="1" applyBorder="1" applyAlignment="1" applyProtection="1">
      <alignment horizontal="center" vertical="center" wrapText="1"/>
    </xf>
    <xf numFmtId="49" fontId="5" fillId="0" borderId="38" xfId="22" applyNumberFormat="1" applyBorder="1" applyAlignment="1" applyProtection="1">
      <alignment horizontal="center" vertical="center" wrapText="1"/>
    </xf>
    <xf numFmtId="49" fontId="5" fillId="0" borderId="5" xfId="22" applyNumberFormat="1" applyBorder="1" applyAlignment="1" applyProtection="1">
      <alignment horizontal="center" vertical="center" wrapText="1"/>
    </xf>
    <xf numFmtId="49" fontId="2" fillId="0" borderId="2" xfId="22" applyNumberFormat="1" applyFont="1" applyBorder="1" applyAlignment="1" applyProtection="1">
      <alignment horizontal="center" vertical="center" wrapText="1"/>
    </xf>
    <xf numFmtId="49" fontId="2" fillId="0" borderId="2" xfId="23" applyNumberFormat="1" applyFont="1" applyBorder="1" applyAlignment="1" applyProtection="1">
      <alignment horizontal="center" vertical="center" wrapText="1"/>
    </xf>
    <xf numFmtId="49" fontId="5" fillId="0" borderId="38" xfId="23" applyNumberFormat="1" applyBorder="1" applyAlignment="1" applyProtection="1">
      <alignment horizontal="center" vertical="center" wrapText="1"/>
    </xf>
    <xf numFmtId="49" fontId="5" fillId="0" borderId="5" xfId="23" applyNumberFormat="1" applyBorder="1" applyAlignment="1" applyProtection="1">
      <alignment horizontal="center" vertical="center" wrapText="1"/>
    </xf>
    <xf numFmtId="49" fontId="2" fillId="0" borderId="51" xfId="23" applyNumberFormat="1" applyFont="1" applyBorder="1" applyAlignment="1" applyProtection="1">
      <alignment horizontal="center" vertical="center" wrapText="1"/>
    </xf>
    <xf numFmtId="49" fontId="5" fillId="0" borderId="52" xfId="23" applyNumberFormat="1" applyBorder="1" applyAlignment="1" applyProtection="1">
      <alignment horizontal="center" vertical="center" wrapText="1"/>
    </xf>
    <xf numFmtId="49" fontId="5" fillId="0" borderId="53" xfId="23" applyNumberFormat="1" applyBorder="1" applyAlignment="1" applyProtection="1">
      <alignment horizontal="center" vertical="center" wrapText="1"/>
    </xf>
    <xf numFmtId="49" fontId="2" fillId="0" borderId="38" xfId="23" applyNumberFormat="1" applyFont="1" applyBorder="1" applyAlignment="1" applyProtection="1">
      <alignment horizontal="center" vertical="center" wrapText="1"/>
    </xf>
    <xf numFmtId="49" fontId="2" fillId="0" borderId="5" xfId="23" applyNumberFormat="1" applyFont="1" applyBorder="1" applyAlignment="1" applyProtection="1">
      <alignment horizontal="center" vertical="center" wrapText="1"/>
    </xf>
    <xf numFmtId="0" fontId="9" fillId="0" borderId="0" xfId="44" applyFont="1" applyAlignment="1">
      <alignment horizontal="center"/>
    </xf>
    <xf numFmtId="0" fontId="8" fillId="0" borderId="0" xfId="44" applyFont="1" applyAlignment="1">
      <alignment horizontal="center" wrapText="1"/>
    </xf>
    <xf numFmtId="0" fontId="16" fillId="0" borderId="0" xfId="44" applyFont="1" applyAlignment="1">
      <alignment horizontal="center" wrapText="1"/>
    </xf>
    <xf numFmtId="0" fontId="5" fillId="3" borderId="18" xfId="32" applyNumberFormat="1" applyFill="1" applyProtection="1">
      <alignment horizontal="left" wrapText="1" indent="2"/>
    </xf>
    <xf numFmtId="49" fontId="5" fillId="3" borderId="19" xfId="33" applyNumberFormat="1" applyFill="1" applyProtection="1">
      <alignment horizontal="center"/>
    </xf>
    <xf numFmtId="49" fontId="5" fillId="3" borderId="5" xfId="34" applyNumberFormat="1" applyFill="1" applyProtection="1">
      <alignment horizontal="center"/>
    </xf>
    <xf numFmtId="4" fontId="5" fillId="3" borderId="5" xfId="34" applyNumberFormat="1" applyFill="1" applyProtection="1">
      <alignment horizontal="center"/>
    </xf>
    <xf numFmtId="4" fontId="5" fillId="3" borderId="5" xfId="34" applyNumberFormat="1" applyFill="1" applyAlignment="1" applyProtection="1">
      <alignment horizontal="center"/>
    </xf>
    <xf numFmtId="4" fontId="5" fillId="3" borderId="6" xfId="34" applyNumberFormat="1" applyFill="1" applyBorder="1" applyAlignment="1" applyProtection="1">
      <alignment horizontal="center"/>
    </xf>
    <xf numFmtId="4" fontId="5" fillId="3" borderId="4" xfId="34" applyNumberFormat="1" applyFill="1" applyBorder="1" applyAlignment="1" applyProtection="1">
      <alignment horizontal="center"/>
    </xf>
    <xf numFmtId="4" fontId="5" fillId="3" borderId="5" xfId="28" applyNumberFormat="1" applyFill="1" applyAlignment="1" applyProtection="1">
      <alignment horizontal="center"/>
    </xf>
    <xf numFmtId="4" fontId="2" fillId="3" borderId="5" xfId="34" applyNumberFormat="1" applyFont="1" applyFill="1" applyProtection="1">
      <alignment horizontal="center"/>
    </xf>
    <xf numFmtId="49" fontId="2" fillId="3" borderId="19" xfId="33" applyNumberFormat="1" applyFont="1" applyFill="1" applyProtection="1">
      <alignment horizontal="center"/>
    </xf>
    <xf numFmtId="49" fontId="2" fillId="3" borderId="5" xfId="34" applyNumberFormat="1" applyFont="1" applyFill="1" applyProtection="1">
      <alignment horizontal="center"/>
    </xf>
    <xf numFmtId="0" fontId="2" fillId="3" borderId="18" xfId="32" applyNumberFormat="1" applyFont="1" applyFill="1" applyProtection="1">
      <alignment horizontal="left" wrapText="1" indent="2"/>
    </xf>
    <xf numFmtId="0" fontId="4" fillId="9" borderId="0" xfId="17" applyFont="1" applyFill="1" applyProtection="1">
      <protection locked="0"/>
    </xf>
  </cellXfs>
  <cellStyles count="46">
    <cellStyle name="xl101" xfId="27"/>
    <cellStyle name="xl102" xfId="39"/>
    <cellStyle name="xl103" xfId="34"/>
    <cellStyle name="xl104" xfId="19"/>
    <cellStyle name="xl105" xfId="28"/>
    <cellStyle name="xl106" xfId="40"/>
    <cellStyle name="xl116" xfId="20"/>
    <cellStyle name="xl22" xfId="1"/>
    <cellStyle name="xl22 2" xfId="16"/>
    <cellStyle name="xl25" xfId="42"/>
    <cellStyle name="xl27" xfId="21"/>
    <cellStyle name="xl29" xfId="2"/>
    <cellStyle name="xl29 2" xfId="22"/>
    <cellStyle name="xl30" xfId="4"/>
    <cellStyle name="xl30 2" xfId="23"/>
    <cellStyle name="xl32" xfId="6"/>
    <cellStyle name="xl33" xfId="10"/>
    <cellStyle name="xl33 2" xfId="29"/>
    <cellStyle name="xl34" xfId="13"/>
    <cellStyle name="xl42" xfId="7"/>
    <cellStyle name="xl42 2" xfId="26"/>
    <cellStyle name="xl43" xfId="11"/>
    <cellStyle name="xl44" xfId="14"/>
    <cellStyle name="xl50" xfId="8"/>
    <cellStyle name="xl51" xfId="12"/>
    <cellStyle name="xl52" xfId="15"/>
    <cellStyle name="xl52 2" xfId="31"/>
    <cellStyle name="xl53" xfId="3"/>
    <cellStyle name="xl54" xfId="5"/>
    <cellStyle name="xl54 2" xfId="24"/>
    <cellStyle name="xl56" xfId="9"/>
    <cellStyle name="xl58" xfId="43"/>
    <cellStyle name="xl88" xfId="18"/>
    <cellStyle name="xl89" xfId="25"/>
    <cellStyle name="xl90" xfId="35"/>
    <cellStyle name="xl91" xfId="37"/>
    <cellStyle name="xl92" xfId="32"/>
    <cellStyle name="xl94" xfId="30"/>
    <cellStyle name="xl95" xfId="36"/>
    <cellStyle name="xl96" xfId="38"/>
    <cellStyle name="xl98" xfId="33"/>
    <cellStyle name="xl99" xfId="41"/>
    <cellStyle name="Обычный" xfId="0" builtinId="0"/>
    <cellStyle name="Обычный 2" xfId="17"/>
    <cellStyle name="Обычный 3" xfId="44"/>
    <cellStyle name="Обычный_ПРИЛ.№4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12" workbookViewId="0">
      <selection activeCell="L44" sqref="L44"/>
    </sheetView>
  </sheetViews>
  <sheetFormatPr defaultRowHeight="15" x14ac:dyDescent="0.25"/>
  <cols>
    <col min="1" max="1" width="46.5703125" customWidth="1"/>
    <col min="2" max="2" width="7.42578125" customWidth="1"/>
    <col min="3" max="3" width="21.85546875" customWidth="1"/>
    <col min="4" max="4" width="16.85546875" style="63" customWidth="1"/>
    <col min="5" max="5" width="16.140625" customWidth="1"/>
    <col min="6" max="6" width="14.7109375" customWidth="1"/>
    <col min="7" max="7" width="8.7109375" customWidth="1"/>
    <col min="8" max="8" width="7.7109375" customWidth="1"/>
    <col min="9" max="9" width="13.42578125" customWidth="1"/>
    <col min="10" max="10" width="8.7109375" customWidth="1"/>
    <col min="11" max="11" width="8.28515625" customWidth="1"/>
    <col min="12" max="12" width="14.7109375" customWidth="1"/>
    <col min="13" max="13" width="9" customWidth="1"/>
    <col min="14" max="14" width="8.28515625" customWidth="1"/>
  </cols>
  <sheetData>
    <row r="1" spans="1:14" ht="15" customHeight="1" x14ac:dyDescent="0.25">
      <c r="A1" s="134" t="s">
        <v>172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4" ht="3.75" customHeight="1" x14ac:dyDescent="0.2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4" ht="15" hidden="1" customHeight="1" x14ac:dyDescent="0.2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</row>
    <row r="4" spans="1:14" ht="15.75" hidden="1" customHeight="1" thickBot="1" x14ac:dyDescent="0.3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</row>
    <row r="5" spans="1:14" ht="15" hidden="1" customHeight="1" x14ac:dyDescent="0.25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</row>
    <row r="6" spans="1:14" ht="15" hidden="1" customHeight="1" x14ac:dyDescent="0.25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</row>
    <row r="7" spans="1:14" ht="15" hidden="1" customHeight="1" x14ac:dyDescent="0.25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</row>
    <row r="8" spans="1:14" ht="15" hidden="1" customHeight="1" x14ac:dyDescent="0.25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</row>
    <row r="9" spans="1:14" ht="15" hidden="1" customHeight="1" x14ac:dyDescent="0.25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</row>
    <row r="10" spans="1:14" ht="15" customHeight="1" x14ac:dyDescent="0.25">
      <c r="A10" s="135" t="s">
        <v>0</v>
      </c>
      <c r="B10" s="135" t="s">
        <v>1</v>
      </c>
      <c r="C10" s="135" t="s">
        <v>2</v>
      </c>
      <c r="D10" s="145" t="s">
        <v>180</v>
      </c>
      <c r="E10" s="138" t="s">
        <v>188</v>
      </c>
      <c r="F10" s="141" t="s">
        <v>173</v>
      </c>
      <c r="G10" s="132" t="s">
        <v>181</v>
      </c>
      <c r="H10" s="132" t="s">
        <v>182</v>
      </c>
      <c r="I10" s="142" t="s">
        <v>174</v>
      </c>
      <c r="J10" s="132" t="s">
        <v>183</v>
      </c>
      <c r="K10" s="132" t="s">
        <v>184</v>
      </c>
      <c r="L10" s="141" t="s">
        <v>185</v>
      </c>
      <c r="M10" s="132" t="s">
        <v>186</v>
      </c>
      <c r="N10" s="132" t="s">
        <v>187</v>
      </c>
    </row>
    <row r="11" spans="1:14" ht="98.25" customHeight="1" x14ac:dyDescent="0.25">
      <c r="A11" s="136"/>
      <c r="B11" s="136"/>
      <c r="C11" s="136"/>
      <c r="D11" s="146"/>
      <c r="E11" s="139"/>
      <c r="F11" s="141"/>
      <c r="G11" s="133"/>
      <c r="H11" s="133"/>
      <c r="I11" s="143"/>
      <c r="J11" s="133"/>
      <c r="K11" s="133"/>
      <c r="L11" s="141"/>
      <c r="M11" s="133"/>
      <c r="N11" s="133"/>
    </row>
    <row r="12" spans="1:14" ht="98.25" customHeight="1" x14ac:dyDescent="0.25">
      <c r="A12" s="137"/>
      <c r="B12" s="137"/>
      <c r="C12" s="137"/>
      <c r="D12" s="147"/>
      <c r="E12" s="140"/>
      <c r="F12" s="141"/>
      <c r="G12" s="133"/>
      <c r="H12" s="133"/>
      <c r="I12" s="144"/>
      <c r="J12" s="133"/>
      <c r="K12" s="133"/>
      <c r="L12" s="141"/>
      <c r="M12" s="133"/>
      <c r="N12" s="133"/>
    </row>
    <row r="13" spans="1:14" ht="36" customHeight="1" thickBot="1" x14ac:dyDescent="0.3">
      <c r="A13" s="1" t="s">
        <v>3</v>
      </c>
      <c r="B13" s="1" t="s">
        <v>4</v>
      </c>
      <c r="C13" s="65" t="s">
        <v>5</v>
      </c>
      <c r="D13" s="66" t="s">
        <v>6</v>
      </c>
      <c r="E13" s="67" t="s">
        <v>7</v>
      </c>
      <c r="F13" s="68" t="s">
        <v>8</v>
      </c>
      <c r="G13" s="69" t="s">
        <v>9</v>
      </c>
      <c r="H13" s="69" t="s">
        <v>10</v>
      </c>
      <c r="I13" s="70" t="s">
        <v>11</v>
      </c>
      <c r="J13" s="69" t="s">
        <v>12</v>
      </c>
      <c r="K13" s="69" t="s">
        <v>170</v>
      </c>
      <c r="L13" s="71" t="s">
        <v>171</v>
      </c>
      <c r="M13" s="69" t="s">
        <v>76</v>
      </c>
      <c r="N13" s="69" t="s">
        <v>175</v>
      </c>
    </row>
    <row r="14" spans="1:14" ht="15.75" thickBot="1" x14ac:dyDescent="0.3">
      <c r="A14" s="2" t="s">
        <v>13</v>
      </c>
      <c r="B14" s="64" t="s">
        <v>14</v>
      </c>
      <c r="C14" s="75" t="s">
        <v>15</v>
      </c>
      <c r="D14" s="76">
        <f>D16+D39</f>
        <v>307081543.79999995</v>
      </c>
      <c r="E14" s="76">
        <f>E16+E39</f>
        <v>305970076.53000003</v>
      </c>
      <c r="F14" s="76">
        <f>F16+F39</f>
        <v>318801042.38999999</v>
      </c>
      <c r="G14" s="76">
        <f>F14/D14*100</f>
        <v>103.81641255445584</v>
      </c>
      <c r="H14" s="76">
        <f>F14/E14*100</f>
        <v>104.19353618024209</v>
      </c>
      <c r="I14" s="76">
        <f t="shared" ref="I14:L14" si="0">I16+I39</f>
        <v>305002890</v>
      </c>
      <c r="J14" s="76">
        <f>I14/D14*100</f>
        <v>99.323093868072462</v>
      </c>
      <c r="K14" s="76">
        <f>I14/E14*100</f>
        <v>99.68389505896495</v>
      </c>
      <c r="L14" s="76">
        <f t="shared" si="0"/>
        <v>303793442</v>
      </c>
      <c r="M14" s="76">
        <f>L14/D14*100</f>
        <v>98.929241477911333</v>
      </c>
      <c r="N14" s="77">
        <f>L14/E14*100</f>
        <v>99.288611960135057</v>
      </c>
    </row>
    <row r="15" spans="1:14" s="13" customFormat="1" x14ac:dyDescent="0.25">
      <c r="A15" s="57" t="s">
        <v>16</v>
      </c>
      <c r="B15" s="3"/>
      <c r="C15" s="72"/>
      <c r="D15" s="73"/>
      <c r="E15" s="74"/>
      <c r="F15" s="74"/>
      <c r="G15" s="78"/>
      <c r="H15" s="78"/>
      <c r="I15" s="74"/>
      <c r="J15" s="78"/>
      <c r="K15" s="78"/>
      <c r="L15" s="74"/>
      <c r="M15" s="78"/>
      <c r="N15" s="78"/>
    </row>
    <row r="16" spans="1:14" x14ac:dyDescent="0.25">
      <c r="A16" s="4" t="s">
        <v>17</v>
      </c>
      <c r="B16" s="5" t="s">
        <v>14</v>
      </c>
      <c r="C16" s="6" t="s">
        <v>18</v>
      </c>
      <c r="D16" s="59">
        <f>D17+D19+D21+D25+D28+D30+D31+D32+D33+D34+D37+D38</f>
        <v>66368477.139999986</v>
      </c>
      <c r="E16" s="59">
        <f>E17+E19+E21+E25+E28+E30+E31+E32+E33+E34+E37+E38</f>
        <v>63422693.759999998</v>
      </c>
      <c r="F16" s="59">
        <f>F17+F19+F21+F25+F28+F30+F31+F32+F33+F34+F37+F38</f>
        <v>64401474.200000003</v>
      </c>
      <c r="G16" s="79">
        <f t="shared" ref="G16:G44" si="1">F16/D16*100</f>
        <v>97.03623915333975</v>
      </c>
      <c r="H16" s="79">
        <f t="shared" ref="H16:H44" si="2">F16/E16*100</f>
        <v>101.54326532345637</v>
      </c>
      <c r="I16" s="59">
        <f t="shared" ref="I16:L16" si="3">I17+I19+I21+I25+I28+I30+I31+I32+I33+I34+I37+I38</f>
        <v>64723174.200000003</v>
      </c>
      <c r="J16" s="79">
        <f t="shared" ref="J16:J44" si="4">I16/D16*100</f>
        <v>97.520957221107665</v>
      </c>
      <c r="K16" s="79">
        <f t="shared" ref="K16:K44" si="5">I16/E16*100</f>
        <v>102.05049701124523</v>
      </c>
      <c r="L16" s="59">
        <f t="shared" si="3"/>
        <v>64280349.200000003</v>
      </c>
      <c r="M16" s="79">
        <f t="shared" ref="M16:M44" si="6">L16/D16*100</f>
        <v>96.853735342465058</v>
      </c>
      <c r="N16" s="79">
        <f t="shared" ref="N16:N44" si="7">L16/E16*100</f>
        <v>101.35228478822657</v>
      </c>
    </row>
    <row r="17" spans="1:14" x14ac:dyDescent="0.25">
      <c r="A17" s="10" t="s">
        <v>19</v>
      </c>
      <c r="B17" s="11" t="s">
        <v>14</v>
      </c>
      <c r="C17" s="12" t="s">
        <v>20</v>
      </c>
      <c r="D17" s="60">
        <f>D18</f>
        <v>47798478.369999997</v>
      </c>
      <c r="E17" s="60">
        <f>E18</f>
        <v>45234083</v>
      </c>
      <c r="F17" s="60">
        <f>F18</f>
        <v>46327460</v>
      </c>
      <c r="G17" s="80">
        <f t="shared" si="1"/>
        <v>96.922457743083186</v>
      </c>
      <c r="H17" s="80">
        <f t="shared" si="2"/>
        <v>102.4171530126962</v>
      </c>
      <c r="I17" s="60">
        <f t="shared" ref="I17:L17" si="8">I18</f>
        <v>46892460</v>
      </c>
      <c r="J17" s="80">
        <f t="shared" si="4"/>
        <v>98.104503739665802</v>
      </c>
      <c r="K17" s="80">
        <f t="shared" si="5"/>
        <v>103.66621116205673</v>
      </c>
      <c r="L17" s="60">
        <f t="shared" si="8"/>
        <v>47387460</v>
      </c>
      <c r="M17" s="80">
        <f t="shared" si="6"/>
        <v>99.140101559680687</v>
      </c>
      <c r="N17" s="80">
        <f t="shared" si="7"/>
        <v>104.76051874423982</v>
      </c>
    </row>
    <row r="18" spans="1:14" x14ac:dyDescent="0.25">
      <c r="A18" s="7" t="s">
        <v>21</v>
      </c>
      <c r="B18" s="8" t="s">
        <v>14</v>
      </c>
      <c r="C18" s="9" t="s">
        <v>22</v>
      </c>
      <c r="D18" s="61">
        <v>47798478.369999997</v>
      </c>
      <c r="E18" s="58">
        <v>45234083</v>
      </c>
      <c r="F18" s="58">
        <v>46327460</v>
      </c>
      <c r="G18" s="78">
        <f t="shared" si="1"/>
        <v>96.922457743083186</v>
      </c>
      <c r="H18" s="78">
        <f t="shared" si="2"/>
        <v>102.4171530126962</v>
      </c>
      <c r="I18" s="58">
        <v>46892460</v>
      </c>
      <c r="J18" s="78">
        <f t="shared" si="4"/>
        <v>98.104503739665802</v>
      </c>
      <c r="K18" s="78">
        <f t="shared" si="5"/>
        <v>103.66621116205673</v>
      </c>
      <c r="L18" s="58">
        <v>47387460</v>
      </c>
      <c r="M18" s="78">
        <f t="shared" si="6"/>
        <v>99.140101559680687</v>
      </c>
      <c r="N18" s="78">
        <f t="shared" si="7"/>
        <v>104.76051874423982</v>
      </c>
    </row>
    <row r="19" spans="1:14" ht="34.5" x14ac:dyDescent="0.25">
      <c r="A19" s="10" t="s">
        <v>23</v>
      </c>
      <c r="B19" s="11" t="s">
        <v>14</v>
      </c>
      <c r="C19" s="12" t="s">
        <v>24</v>
      </c>
      <c r="D19" s="60">
        <f>D20</f>
        <v>5552772.8600000003</v>
      </c>
      <c r="E19" s="60">
        <f>E20</f>
        <v>5193622.18</v>
      </c>
      <c r="F19" s="60">
        <f>F20</f>
        <v>5663561.0999999996</v>
      </c>
      <c r="G19" s="80">
        <f t="shared" si="1"/>
        <v>101.99518767998011</v>
      </c>
      <c r="H19" s="80">
        <f t="shared" si="2"/>
        <v>109.04838480183786</v>
      </c>
      <c r="I19" s="60">
        <f t="shared" ref="I19:L19" si="9">I20</f>
        <v>5663561.0999999996</v>
      </c>
      <c r="J19" s="80">
        <f t="shared" si="4"/>
        <v>101.99518767998011</v>
      </c>
      <c r="K19" s="80">
        <f t="shared" si="5"/>
        <v>109.04838480183786</v>
      </c>
      <c r="L19" s="60">
        <f t="shared" si="9"/>
        <v>5663561.0999999996</v>
      </c>
      <c r="M19" s="80">
        <f t="shared" si="6"/>
        <v>101.99518767998011</v>
      </c>
      <c r="N19" s="80">
        <f t="shared" si="7"/>
        <v>109.04838480183786</v>
      </c>
    </row>
    <row r="20" spans="1:14" ht="23.25" x14ac:dyDescent="0.25">
      <c r="A20" s="7" t="s">
        <v>25</v>
      </c>
      <c r="B20" s="8" t="s">
        <v>14</v>
      </c>
      <c r="C20" s="9" t="s">
        <v>26</v>
      </c>
      <c r="D20" s="61">
        <v>5552772.8600000003</v>
      </c>
      <c r="E20" s="58">
        <v>5193622.18</v>
      </c>
      <c r="F20" s="58">
        <v>5663561.0999999996</v>
      </c>
      <c r="G20" s="78">
        <f t="shared" si="1"/>
        <v>101.99518767998011</v>
      </c>
      <c r="H20" s="78">
        <f t="shared" si="2"/>
        <v>109.04838480183786</v>
      </c>
      <c r="I20" s="58">
        <v>5663561.0999999996</v>
      </c>
      <c r="J20" s="78">
        <f t="shared" si="4"/>
        <v>101.99518767998011</v>
      </c>
      <c r="K20" s="78">
        <f t="shared" si="5"/>
        <v>109.04838480183786</v>
      </c>
      <c r="L20" s="58">
        <v>5663561.0999999996</v>
      </c>
      <c r="M20" s="78">
        <f t="shared" si="6"/>
        <v>101.99518767998011</v>
      </c>
      <c r="N20" s="78">
        <f t="shared" si="7"/>
        <v>109.04838480183786</v>
      </c>
    </row>
    <row r="21" spans="1:14" x14ac:dyDescent="0.25">
      <c r="A21" s="10" t="s">
        <v>27</v>
      </c>
      <c r="B21" s="11" t="s">
        <v>14</v>
      </c>
      <c r="C21" s="12" t="s">
        <v>28</v>
      </c>
      <c r="D21" s="60">
        <f>D22+D23+D24</f>
        <v>4825909.08</v>
      </c>
      <c r="E21" s="60">
        <f>E22+E23+E24</f>
        <v>5264793.58</v>
      </c>
      <c r="F21" s="60">
        <f>F22+F23+F24</f>
        <v>4002700</v>
      </c>
      <c r="G21" s="80">
        <f t="shared" si="1"/>
        <v>82.941885842573726</v>
      </c>
      <c r="H21" s="80">
        <f t="shared" si="2"/>
        <v>76.027672104857714</v>
      </c>
      <c r="I21" s="60">
        <f t="shared" ref="I21:L21" si="10">I22+I23+I24</f>
        <v>3831700</v>
      </c>
      <c r="J21" s="80">
        <f t="shared" si="4"/>
        <v>79.398512000147335</v>
      </c>
      <c r="K21" s="80">
        <f t="shared" si="5"/>
        <v>72.779681516022507</v>
      </c>
      <c r="L21" s="60">
        <f t="shared" si="10"/>
        <v>2931700</v>
      </c>
      <c r="M21" s="80">
        <f t="shared" si="6"/>
        <v>60.749175987376866</v>
      </c>
      <c r="N21" s="80">
        <f t="shared" si="7"/>
        <v>55.684994206363548</v>
      </c>
    </row>
    <row r="22" spans="1:14" ht="23.25" x14ac:dyDescent="0.25">
      <c r="A22" s="7" t="s">
        <v>29</v>
      </c>
      <c r="B22" s="8" t="s">
        <v>14</v>
      </c>
      <c r="C22" s="9" t="s">
        <v>30</v>
      </c>
      <c r="D22" s="61">
        <v>2691034.71</v>
      </c>
      <c r="E22" s="58">
        <v>2900000</v>
      </c>
      <c r="F22" s="58">
        <v>2000000</v>
      </c>
      <c r="G22" s="78">
        <f t="shared" si="1"/>
        <v>74.320854820932425</v>
      </c>
      <c r="H22" s="78">
        <f t="shared" si="2"/>
        <v>68.965517241379317</v>
      </c>
      <c r="I22" s="58">
        <v>1700000</v>
      </c>
      <c r="J22" s="78">
        <f t="shared" si="4"/>
        <v>63.172726597792561</v>
      </c>
      <c r="K22" s="78">
        <f t="shared" si="5"/>
        <v>58.620689655172406</v>
      </c>
      <c r="L22" s="58">
        <v>800000</v>
      </c>
      <c r="M22" s="78">
        <f t="shared" si="6"/>
        <v>29.72834192837297</v>
      </c>
      <c r="N22" s="78">
        <f t="shared" si="7"/>
        <v>27.586206896551722</v>
      </c>
    </row>
    <row r="23" spans="1:14" x14ac:dyDescent="0.25">
      <c r="A23" s="7" t="s">
        <v>31</v>
      </c>
      <c r="B23" s="8" t="s">
        <v>14</v>
      </c>
      <c r="C23" s="9" t="s">
        <v>32</v>
      </c>
      <c r="D23" s="61">
        <v>1977123.79</v>
      </c>
      <c r="E23" s="58">
        <v>2066880</v>
      </c>
      <c r="F23" s="58">
        <v>1532700</v>
      </c>
      <c r="G23" s="78">
        <f t="shared" si="1"/>
        <v>77.521701359933559</v>
      </c>
      <c r="H23" s="78">
        <f t="shared" si="2"/>
        <v>74.1552484904784</v>
      </c>
      <c r="I23" s="58">
        <v>1631700</v>
      </c>
      <c r="J23" s="78">
        <f t="shared" si="4"/>
        <v>82.528975082536434</v>
      </c>
      <c r="K23" s="78">
        <f t="shared" si="5"/>
        <v>78.945076637250338</v>
      </c>
      <c r="L23" s="58">
        <v>1631700</v>
      </c>
      <c r="M23" s="78">
        <f t="shared" si="6"/>
        <v>82.528975082536434</v>
      </c>
      <c r="N23" s="78">
        <f t="shared" si="7"/>
        <v>78.945076637250338</v>
      </c>
    </row>
    <row r="24" spans="1:14" ht="23.25" x14ac:dyDescent="0.25">
      <c r="A24" s="7" t="s">
        <v>33</v>
      </c>
      <c r="B24" s="8" t="s">
        <v>14</v>
      </c>
      <c r="C24" s="9" t="s">
        <v>34</v>
      </c>
      <c r="D24" s="61">
        <v>157750.57999999999</v>
      </c>
      <c r="E24" s="58">
        <v>297913.58</v>
      </c>
      <c r="F24" s="58">
        <v>470000</v>
      </c>
      <c r="G24" s="78">
        <f t="shared" si="1"/>
        <v>297.93868269771184</v>
      </c>
      <c r="H24" s="78">
        <f t="shared" si="2"/>
        <v>157.76387232834435</v>
      </c>
      <c r="I24" s="58">
        <v>500000</v>
      </c>
      <c r="J24" s="78">
        <f t="shared" si="4"/>
        <v>316.95604542309769</v>
      </c>
      <c r="K24" s="78">
        <f t="shared" si="5"/>
        <v>167.83390673228121</v>
      </c>
      <c r="L24" s="58">
        <v>500000</v>
      </c>
      <c r="M24" s="78">
        <f t="shared" si="6"/>
        <v>316.95604542309769</v>
      </c>
      <c r="N24" s="78">
        <f t="shared" si="7"/>
        <v>167.83390673228121</v>
      </c>
    </row>
    <row r="25" spans="1:14" x14ac:dyDescent="0.25">
      <c r="A25" s="10" t="s">
        <v>35</v>
      </c>
      <c r="B25" s="11" t="s">
        <v>14</v>
      </c>
      <c r="C25" s="12" t="s">
        <v>36</v>
      </c>
      <c r="D25" s="60">
        <f>D26+D27</f>
        <v>214.94</v>
      </c>
      <c r="E25" s="60">
        <f>E26+E27</f>
        <v>0</v>
      </c>
      <c r="F25" s="60">
        <f>F26+F27</f>
        <v>0</v>
      </c>
      <c r="G25" s="80">
        <f t="shared" si="1"/>
        <v>0</v>
      </c>
      <c r="H25" s="80" t="s">
        <v>176</v>
      </c>
      <c r="I25" s="60">
        <f t="shared" ref="I25:L25" si="11">I26+I27</f>
        <v>0</v>
      </c>
      <c r="J25" s="80">
        <f t="shared" si="4"/>
        <v>0</v>
      </c>
      <c r="K25" s="80" t="s">
        <v>176</v>
      </c>
      <c r="L25" s="60">
        <f t="shared" si="11"/>
        <v>0</v>
      </c>
      <c r="M25" s="80">
        <f t="shared" si="6"/>
        <v>0</v>
      </c>
      <c r="N25" s="80" t="s">
        <v>176</v>
      </c>
    </row>
    <row r="26" spans="1:14" x14ac:dyDescent="0.25">
      <c r="A26" s="7" t="s">
        <v>37</v>
      </c>
      <c r="B26" s="8" t="s">
        <v>14</v>
      </c>
      <c r="C26" s="9" t="s">
        <v>38</v>
      </c>
      <c r="D26" s="61">
        <v>214.94</v>
      </c>
      <c r="E26" s="58">
        <v>0</v>
      </c>
      <c r="F26" s="58">
        <v>0</v>
      </c>
      <c r="G26" s="78">
        <f t="shared" si="1"/>
        <v>0</v>
      </c>
      <c r="H26" s="78" t="s">
        <v>176</v>
      </c>
      <c r="I26" s="58"/>
      <c r="J26" s="78">
        <f t="shared" si="4"/>
        <v>0</v>
      </c>
      <c r="K26" s="78" t="s">
        <v>176</v>
      </c>
      <c r="L26" s="58"/>
      <c r="M26" s="78">
        <f t="shared" si="6"/>
        <v>0</v>
      </c>
      <c r="N26" s="78" t="s">
        <v>176</v>
      </c>
    </row>
    <row r="27" spans="1:14" x14ac:dyDescent="0.25">
      <c r="A27" s="7" t="s">
        <v>39</v>
      </c>
      <c r="B27" s="8" t="s">
        <v>14</v>
      </c>
      <c r="C27" s="9" t="s">
        <v>40</v>
      </c>
      <c r="D27" s="61">
        <v>0</v>
      </c>
      <c r="E27" s="58">
        <v>0</v>
      </c>
      <c r="F27" s="58">
        <v>0</v>
      </c>
      <c r="G27" s="78" t="s">
        <v>176</v>
      </c>
      <c r="H27" s="78" t="s">
        <v>176</v>
      </c>
      <c r="I27" s="58"/>
      <c r="J27" s="78" t="s">
        <v>176</v>
      </c>
      <c r="K27" s="78" t="s">
        <v>176</v>
      </c>
      <c r="L27" s="58"/>
      <c r="M27" s="78" t="s">
        <v>176</v>
      </c>
      <c r="N27" s="78" t="s">
        <v>176</v>
      </c>
    </row>
    <row r="28" spans="1:14" x14ac:dyDescent="0.25">
      <c r="A28" s="10" t="s">
        <v>41</v>
      </c>
      <c r="B28" s="11" t="s">
        <v>14</v>
      </c>
      <c r="C28" s="12" t="s">
        <v>42</v>
      </c>
      <c r="D28" s="60">
        <f>D29</f>
        <v>362451.32</v>
      </c>
      <c r="E28" s="60">
        <f>E29</f>
        <v>492075</v>
      </c>
      <c r="F28" s="60">
        <v>450000</v>
      </c>
      <c r="G28" s="80">
        <f t="shared" si="1"/>
        <v>124.1546037134035</v>
      </c>
      <c r="H28" s="80" t="s">
        <v>176</v>
      </c>
      <c r="I28" s="60">
        <v>450000</v>
      </c>
      <c r="J28" s="80">
        <f t="shared" si="4"/>
        <v>124.1546037134035</v>
      </c>
      <c r="K28" s="80" t="s">
        <v>176</v>
      </c>
      <c r="L28" s="60">
        <f t="shared" ref="I28:L28" si="12">L29</f>
        <v>450000</v>
      </c>
      <c r="M28" s="80">
        <f t="shared" si="6"/>
        <v>124.1546037134035</v>
      </c>
      <c r="N28" s="80" t="s">
        <v>176</v>
      </c>
    </row>
    <row r="29" spans="1:14" ht="34.5" x14ac:dyDescent="0.25">
      <c r="A29" s="7" t="s">
        <v>43</v>
      </c>
      <c r="B29" s="8" t="s">
        <v>14</v>
      </c>
      <c r="C29" s="9" t="s">
        <v>44</v>
      </c>
      <c r="D29" s="61">
        <v>362451.32</v>
      </c>
      <c r="E29" s="58">
        <v>492075</v>
      </c>
      <c r="F29" s="58">
        <v>450000</v>
      </c>
      <c r="G29" s="78">
        <f t="shared" si="1"/>
        <v>124.1546037134035</v>
      </c>
      <c r="H29" s="78" t="s">
        <v>176</v>
      </c>
      <c r="I29" s="58">
        <v>450000</v>
      </c>
      <c r="J29" s="78">
        <f t="shared" si="4"/>
        <v>124.1546037134035</v>
      </c>
      <c r="K29" s="78" t="s">
        <v>176</v>
      </c>
      <c r="L29" s="58">
        <v>450000</v>
      </c>
      <c r="M29" s="78">
        <f t="shared" si="6"/>
        <v>124.1546037134035</v>
      </c>
      <c r="N29" s="78" t="s">
        <v>176</v>
      </c>
    </row>
    <row r="30" spans="1:14" ht="34.5" x14ac:dyDescent="0.25">
      <c r="A30" s="10" t="s">
        <v>45</v>
      </c>
      <c r="B30" s="11" t="s">
        <v>14</v>
      </c>
      <c r="C30" s="12" t="s">
        <v>46</v>
      </c>
      <c r="D30" s="62">
        <v>0</v>
      </c>
      <c r="E30" s="60"/>
      <c r="F30" s="60">
        <v>0</v>
      </c>
      <c r="G30" s="80" t="e">
        <f t="shared" si="1"/>
        <v>#DIV/0!</v>
      </c>
      <c r="H30" s="80" t="s">
        <v>176</v>
      </c>
      <c r="I30" s="60">
        <v>0</v>
      </c>
      <c r="J30" s="80" t="e">
        <f t="shared" si="4"/>
        <v>#DIV/0!</v>
      </c>
      <c r="K30" s="80" t="s">
        <v>176</v>
      </c>
      <c r="L30" s="60">
        <v>0</v>
      </c>
      <c r="M30" s="80" t="e">
        <f t="shared" si="6"/>
        <v>#DIV/0!</v>
      </c>
      <c r="N30" s="80" t="s">
        <v>176</v>
      </c>
    </row>
    <row r="31" spans="1:14" ht="34.5" x14ac:dyDescent="0.25">
      <c r="A31" s="10" t="s">
        <v>47</v>
      </c>
      <c r="B31" s="11" t="s">
        <v>14</v>
      </c>
      <c r="C31" s="12" t="s">
        <v>48</v>
      </c>
      <c r="D31" s="62">
        <v>4062883.4</v>
      </c>
      <c r="E31" s="60">
        <v>4598000</v>
      </c>
      <c r="F31" s="60">
        <v>5887853.0999999996</v>
      </c>
      <c r="G31" s="80">
        <f t="shared" si="1"/>
        <v>144.91809191472242</v>
      </c>
      <c r="H31" s="80">
        <f t="shared" si="2"/>
        <v>128.05248151370162</v>
      </c>
      <c r="I31" s="60">
        <v>5809353.0999999996</v>
      </c>
      <c r="J31" s="80">
        <f t="shared" si="4"/>
        <v>142.98596656748751</v>
      </c>
      <c r="K31" s="80">
        <f t="shared" si="5"/>
        <v>126.3452174858634</v>
      </c>
      <c r="L31" s="60">
        <v>5764828.0999999996</v>
      </c>
      <c r="M31" s="80">
        <f t="shared" si="6"/>
        <v>141.89006999314822</v>
      </c>
      <c r="N31" s="80">
        <f t="shared" si="7"/>
        <v>125.37686167899085</v>
      </c>
    </row>
    <row r="32" spans="1:14" ht="23.25" x14ac:dyDescent="0.25">
      <c r="A32" s="10" t="s">
        <v>49</v>
      </c>
      <c r="B32" s="11" t="s">
        <v>14</v>
      </c>
      <c r="C32" s="12" t="s">
        <v>50</v>
      </c>
      <c r="D32" s="62">
        <v>186389.13</v>
      </c>
      <c r="E32" s="60">
        <v>317640</v>
      </c>
      <c r="F32" s="60">
        <v>125900</v>
      </c>
      <c r="G32" s="80">
        <f t="shared" si="1"/>
        <v>67.546857480369155</v>
      </c>
      <c r="H32" s="80">
        <f t="shared" si="2"/>
        <v>39.636065986651552</v>
      </c>
      <c r="I32" s="60">
        <v>132100</v>
      </c>
      <c r="J32" s="80">
        <f t="shared" si="4"/>
        <v>70.873231716892505</v>
      </c>
      <c r="K32" s="80">
        <f t="shared" si="5"/>
        <v>41.587961213952902</v>
      </c>
      <c r="L32" s="60">
        <v>138800</v>
      </c>
      <c r="M32" s="80">
        <f t="shared" si="6"/>
        <v>74.46786194023224</v>
      </c>
      <c r="N32" s="80">
        <f t="shared" si="7"/>
        <v>43.697267346681777</v>
      </c>
    </row>
    <row r="33" spans="1:14" ht="23.25" x14ac:dyDescent="0.25">
      <c r="A33" s="10" t="s">
        <v>51</v>
      </c>
      <c r="B33" s="11" t="s">
        <v>14</v>
      </c>
      <c r="C33" s="12" t="s">
        <v>52</v>
      </c>
      <c r="D33" s="62">
        <v>988785.4</v>
      </c>
      <c r="E33" s="60">
        <v>1020000</v>
      </c>
      <c r="F33" s="60">
        <v>1416000</v>
      </c>
      <c r="G33" s="80">
        <f t="shared" si="1"/>
        <v>143.2059979850026</v>
      </c>
      <c r="H33" s="80">
        <f t="shared" si="2"/>
        <v>138.8235294117647</v>
      </c>
      <c r="I33" s="60">
        <v>1416000</v>
      </c>
      <c r="J33" s="80">
        <f t="shared" si="4"/>
        <v>143.2059979850026</v>
      </c>
      <c r="K33" s="80">
        <f t="shared" si="5"/>
        <v>138.8235294117647</v>
      </c>
      <c r="L33" s="60">
        <v>1416000</v>
      </c>
      <c r="M33" s="80">
        <f t="shared" si="6"/>
        <v>143.2059979850026</v>
      </c>
      <c r="N33" s="80">
        <f t="shared" si="7"/>
        <v>138.8235294117647</v>
      </c>
    </row>
    <row r="34" spans="1:14" ht="23.25" x14ac:dyDescent="0.25">
      <c r="A34" s="10" t="s">
        <v>53</v>
      </c>
      <c r="B34" s="11" t="s">
        <v>14</v>
      </c>
      <c r="C34" s="12" t="s">
        <v>54</v>
      </c>
      <c r="D34" s="60">
        <f>D35+D36</f>
        <v>2088452.26</v>
      </c>
      <c r="E34" s="60">
        <f>E35+E36</f>
        <v>1045000</v>
      </c>
      <c r="F34" s="60">
        <f>F35+F36</f>
        <v>510000</v>
      </c>
      <c r="G34" s="80">
        <f t="shared" si="1"/>
        <v>24.419997994112634</v>
      </c>
      <c r="H34" s="80">
        <f t="shared" si="2"/>
        <v>48.803827751196174</v>
      </c>
      <c r="I34" s="60">
        <f t="shared" ref="I34:L34" si="13">I35+I36</f>
        <v>510000</v>
      </c>
      <c r="J34" s="80">
        <f t="shared" si="4"/>
        <v>24.419997994112634</v>
      </c>
      <c r="K34" s="80">
        <f t="shared" si="5"/>
        <v>48.803827751196174</v>
      </c>
      <c r="L34" s="60">
        <f t="shared" si="13"/>
        <v>510000</v>
      </c>
      <c r="M34" s="80">
        <f t="shared" si="6"/>
        <v>24.419997994112634</v>
      </c>
      <c r="N34" s="80">
        <f t="shared" si="7"/>
        <v>48.803827751196174</v>
      </c>
    </row>
    <row r="35" spans="1:14" ht="68.25" x14ac:dyDescent="0.25">
      <c r="A35" s="7" t="s">
        <v>55</v>
      </c>
      <c r="B35" s="8" t="s">
        <v>14</v>
      </c>
      <c r="C35" s="9" t="s">
        <v>56</v>
      </c>
      <c r="D35" s="61">
        <v>444000</v>
      </c>
      <c r="E35" s="58">
        <v>110000</v>
      </c>
      <c r="F35" s="58">
        <v>100000</v>
      </c>
      <c r="G35" s="78">
        <f t="shared" si="1"/>
        <v>22.522522522522522</v>
      </c>
      <c r="H35" s="78">
        <f t="shared" si="2"/>
        <v>90.909090909090907</v>
      </c>
      <c r="I35" s="58">
        <v>100000</v>
      </c>
      <c r="J35" s="78">
        <f t="shared" si="4"/>
        <v>22.522522522522522</v>
      </c>
      <c r="K35" s="78">
        <f t="shared" si="5"/>
        <v>90.909090909090907</v>
      </c>
      <c r="L35" s="58">
        <v>100000</v>
      </c>
      <c r="M35" s="78">
        <f t="shared" si="6"/>
        <v>22.522522522522522</v>
      </c>
      <c r="N35" s="78">
        <f t="shared" si="7"/>
        <v>90.909090909090907</v>
      </c>
    </row>
    <row r="36" spans="1:14" ht="23.25" x14ac:dyDescent="0.25">
      <c r="A36" s="7" t="s">
        <v>57</v>
      </c>
      <c r="B36" s="8" t="s">
        <v>14</v>
      </c>
      <c r="C36" s="9" t="s">
        <v>58</v>
      </c>
      <c r="D36" s="61">
        <v>1644452.26</v>
      </c>
      <c r="E36" s="58">
        <v>935000</v>
      </c>
      <c r="F36" s="58">
        <v>410000</v>
      </c>
      <c r="G36" s="78">
        <f t="shared" si="1"/>
        <v>24.932313936556604</v>
      </c>
      <c r="H36" s="78">
        <f t="shared" si="2"/>
        <v>43.850267379679138</v>
      </c>
      <c r="I36" s="58">
        <v>410000</v>
      </c>
      <c r="J36" s="78">
        <f t="shared" si="4"/>
        <v>24.932313936556604</v>
      </c>
      <c r="K36" s="78">
        <f t="shared" si="5"/>
        <v>43.850267379679138</v>
      </c>
      <c r="L36" s="58">
        <v>410000</v>
      </c>
      <c r="M36" s="78">
        <f t="shared" si="6"/>
        <v>24.932313936556604</v>
      </c>
      <c r="N36" s="78">
        <f t="shared" si="7"/>
        <v>43.850267379679138</v>
      </c>
    </row>
    <row r="37" spans="1:14" x14ac:dyDescent="0.25">
      <c r="A37" s="10" t="s">
        <v>59</v>
      </c>
      <c r="B37" s="11" t="s">
        <v>14</v>
      </c>
      <c r="C37" s="12" t="s">
        <v>60</v>
      </c>
      <c r="D37" s="62">
        <v>138621.57999999999</v>
      </c>
      <c r="E37" s="60">
        <v>41000</v>
      </c>
      <c r="F37" s="60">
        <v>18000</v>
      </c>
      <c r="G37" s="80">
        <f t="shared" si="1"/>
        <v>12.984991225752873</v>
      </c>
      <c r="H37" s="80">
        <f t="shared" si="2"/>
        <v>43.902439024390247</v>
      </c>
      <c r="I37" s="60">
        <v>18000</v>
      </c>
      <c r="J37" s="80">
        <f t="shared" si="4"/>
        <v>12.984991225752873</v>
      </c>
      <c r="K37" s="80">
        <f t="shared" si="5"/>
        <v>43.902439024390247</v>
      </c>
      <c r="L37" s="60">
        <v>18000</v>
      </c>
      <c r="M37" s="80">
        <f t="shared" si="6"/>
        <v>12.984991225752873</v>
      </c>
      <c r="N37" s="80">
        <f t="shared" si="7"/>
        <v>43.902439024390247</v>
      </c>
    </row>
    <row r="38" spans="1:14" x14ac:dyDescent="0.25">
      <c r="A38" s="10" t="s">
        <v>61</v>
      </c>
      <c r="B38" s="11" t="s">
        <v>14</v>
      </c>
      <c r="C38" s="12" t="s">
        <v>62</v>
      </c>
      <c r="D38" s="62">
        <v>363518.8</v>
      </c>
      <c r="E38" s="60">
        <v>216480</v>
      </c>
      <c r="F38" s="60">
        <v>0</v>
      </c>
      <c r="G38" s="80">
        <f t="shared" si="1"/>
        <v>0</v>
      </c>
      <c r="H38" s="80">
        <f t="shared" si="2"/>
        <v>0</v>
      </c>
      <c r="I38" s="60">
        <v>0</v>
      </c>
      <c r="J38" s="80">
        <f t="shared" si="4"/>
        <v>0</v>
      </c>
      <c r="K38" s="80">
        <f t="shared" si="5"/>
        <v>0</v>
      </c>
      <c r="L38" s="60">
        <v>0</v>
      </c>
      <c r="M38" s="80">
        <f t="shared" si="6"/>
        <v>0</v>
      </c>
      <c r="N38" s="80">
        <f t="shared" si="7"/>
        <v>0</v>
      </c>
    </row>
    <row r="39" spans="1:14" x14ac:dyDescent="0.25">
      <c r="A39" s="4" t="s">
        <v>63</v>
      </c>
      <c r="B39" s="5" t="s">
        <v>14</v>
      </c>
      <c r="C39" s="6" t="s">
        <v>64</v>
      </c>
      <c r="D39" s="59">
        <f>D40+D41+D42+D43+D44</f>
        <v>240713066.66</v>
      </c>
      <c r="E39" s="59">
        <f>E40+E41+E42+E43+E44</f>
        <v>242547382.77000001</v>
      </c>
      <c r="F39" s="59">
        <f>F40+F41+F42+F43+F44</f>
        <v>254399568.19</v>
      </c>
      <c r="G39" s="79">
        <f t="shared" si="1"/>
        <v>105.68581578054994</v>
      </c>
      <c r="H39" s="79">
        <f t="shared" si="2"/>
        <v>104.88654434636346</v>
      </c>
      <c r="I39" s="59">
        <f t="shared" ref="I39:L39" si="14">I40+I41+I42+I43+I44</f>
        <v>240279715.80000001</v>
      </c>
      <c r="J39" s="79">
        <f t="shared" si="4"/>
        <v>99.819972024779162</v>
      </c>
      <c r="K39" s="79">
        <f t="shared" si="5"/>
        <v>99.065062280160589</v>
      </c>
      <c r="L39" s="59">
        <f t="shared" si="14"/>
        <v>239513092.80000001</v>
      </c>
      <c r="M39" s="79">
        <f t="shared" si="6"/>
        <v>99.501492014268209</v>
      </c>
      <c r="N39" s="79">
        <f t="shared" si="7"/>
        <v>98.74899084238838</v>
      </c>
    </row>
    <row r="40" spans="1:14" ht="23.25" x14ac:dyDescent="0.25">
      <c r="A40" s="10" t="s">
        <v>65</v>
      </c>
      <c r="B40" s="11" t="s">
        <v>14</v>
      </c>
      <c r="C40" s="12" t="s">
        <v>66</v>
      </c>
      <c r="D40" s="62">
        <v>109126700</v>
      </c>
      <c r="E40" s="60">
        <v>116005770</v>
      </c>
      <c r="F40" s="60">
        <v>119807230</v>
      </c>
      <c r="G40" s="80">
        <f t="shared" si="1"/>
        <v>109.78727479159546</v>
      </c>
      <c r="H40" s="80">
        <f t="shared" si="2"/>
        <v>103.27695768925977</v>
      </c>
      <c r="I40" s="60">
        <v>108400700</v>
      </c>
      <c r="J40" s="80">
        <f t="shared" si="4"/>
        <v>99.334718267848288</v>
      </c>
      <c r="K40" s="80">
        <f t="shared" si="5"/>
        <v>93.4442312653931</v>
      </c>
      <c r="L40" s="60">
        <v>103087900</v>
      </c>
      <c r="M40" s="80">
        <f t="shared" si="6"/>
        <v>94.466248864851593</v>
      </c>
      <c r="N40" s="80">
        <f t="shared" si="7"/>
        <v>88.864459069579041</v>
      </c>
    </row>
    <row r="41" spans="1:14" ht="23.25" x14ac:dyDescent="0.25">
      <c r="A41" s="10" t="s">
        <v>67</v>
      </c>
      <c r="B41" s="11" t="s">
        <v>14</v>
      </c>
      <c r="C41" s="12" t="s">
        <v>68</v>
      </c>
      <c r="D41" s="62">
        <v>39210849.700000003</v>
      </c>
      <c r="E41" s="60">
        <v>12853707.59</v>
      </c>
      <c r="F41" s="60">
        <v>4620493.09</v>
      </c>
      <c r="G41" s="80">
        <f t="shared" si="1"/>
        <v>11.783710695766942</v>
      </c>
      <c r="H41" s="80">
        <f t="shared" si="2"/>
        <v>35.946773004192792</v>
      </c>
      <c r="I41" s="60">
        <v>415800</v>
      </c>
      <c r="J41" s="80">
        <f t="shared" si="4"/>
        <v>1.0604207845054681</v>
      </c>
      <c r="K41" s="80">
        <f t="shared" si="5"/>
        <v>3.2348643151294842</v>
      </c>
      <c r="L41" s="60">
        <v>415800</v>
      </c>
      <c r="M41" s="80">
        <f t="shared" si="6"/>
        <v>1.0604207845054681</v>
      </c>
      <c r="N41" s="80">
        <f t="shared" si="7"/>
        <v>3.2348643151294842</v>
      </c>
    </row>
    <row r="42" spans="1:14" ht="23.25" x14ac:dyDescent="0.25">
      <c r="A42" s="10" t="s">
        <v>69</v>
      </c>
      <c r="B42" s="11" t="s">
        <v>14</v>
      </c>
      <c r="C42" s="12" t="s">
        <v>70</v>
      </c>
      <c r="D42" s="62">
        <v>92569747.549999997</v>
      </c>
      <c r="E42" s="60">
        <v>113732893</v>
      </c>
      <c r="F42" s="60">
        <v>129971845.09999999</v>
      </c>
      <c r="G42" s="80">
        <f t="shared" si="1"/>
        <v>140.40423414766025</v>
      </c>
      <c r="H42" s="80">
        <f t="shared" si="2"/>
        <v>114.27814915426444</v>
      </c>
      <c r="I42" s="60">
        <v>131463215.8</v>
      </c>
      <c r="J42" s="80">
        <f t="shared" si="4"/>
        <v>142.01531199919535</v>
      </c>
      <c r="K42" s="80">
        <f t="shared" si="5"/>
        <v>115.58944148198182</v>
      </c>
      <c r="L42" s="60">
        <v>136009392.80000001</v>
      </c>
      <c r="M42" s="80">
        <f t="shared" si="6"/>
        <v>146.92639485328274</v>
      </c>
      <c r="N42" s="80">
        <f t="shared" si="7"/>
        <v>119.5866817526571</v>
      </c>
    </row>
    <row r="43" spans="1:14" x14ac:dyDescent="0.25">
      <c r="A43" s="10" t="s">
        <v>73</v>
      </c>
      <c r="B43" s="11" t="s">
        <v>14</v>
      </c>
      <c r="C43" s="12" t="s">
        <v>74</v>
      </c>
      <c r="D43" s="62"/>
      <c r="E43" s="60">
        <v>0</v>
      </c>
      <c r="F43" s="60">
        <v>0</v>
      </c>
      <c r="G43" s="80" t="e">
        <f t="shared" si="1"/>
        <v>#DIV/0!</v>
      </c>
      <c r="H43" s="80" t="s">
        <v>176</v>
      </c>
      <c r="I43" s="60">
        <v>0</v>
      </c>
      <c r="J43" s="80" t="e">
        <f t="shared" si="4"/>
        <v>#DIV/0!</v>
      </c>
      <c r="K43" s="80" t="s">
        <v>176</v>
      </c>
      <c r="L43" s="60">
        <v>0</v>
      </c>
      <c r="M43" s="80" t="e">
        <f t="shared" si="6"/>
        <v>#DIV/0!</v>
      </c>
      <c r="N43" s="80" t="s">
        <v>176</v>
      </c>
    </row>
    <row r="44" spans="1:14" ht="34.5" x14ac:dyDescent="0.25">
      <c r="A44" s="10" t="s">
        <v>71</v>
      </c>
      <c r="B44" s="11" t="s">
        <v>14</v>
      </c>
      <c r="C44" s="12" t="s">
        <v>72</v>
      </c>
      <c r="D44" s="62">
        <v>-194230.59</v>
      </c>
      <c r="E44" s="60">
        <v>-44987.82</v>
      </c>
      <c r="F44" s="60">
        <v>0</v>
      </c>
      <c r="G44" s="80">
        <f t="shared" si="1"/>
        <v>0</v>
      </c>
      <c r="H44" s="80">
        <f t="shared" si="2"/>
        <v>0</v>
      </c>
      <c r="I44" s="60">
        <v>0</v>
      </c>
      <c r="J44" s="80">
        <f t="shared" si="4"/>
        <v>0</v>
      </c>
      <c r="K44" s="80">
        <f t="shared" si="5"/>
        <v>0</v>
      </c>
      <c r="L44" s="60">
        <v>0</v>
      </c>
      <c r="M44" s="80">
        <f t="shared" si="6"/>
        <v>0</v>
      </c>
      <c r="N44" s="80">
        <f t="shared" si="7"/>
        <v>0</v>
      </c>
    </row>
  </sheetData>
  <mergeCells count="15">
    <mergeCell ref="J10:J12"/>
    <mergeCell ref="K10:K12"/>
    <mergeCell ref="M10:M12"/>
    <mergeCell ref="N10:N12"/>
    <mergeCell ref="A1:L9"/>
    <mergeCell ref="A10:A12"/>
    <mergeCell ref="B10:B12"/>
    <mergeCell ref="C10:C12"/>
    <mergeCell ref="E10:E12"/>
    <mergeCell ref="F10:F12"/>
    <mergeCell ref="I10:I12"/>
    <mergeCell ref="L10:L12"/>
    <mergeCell ref="D10:D12"/>
    <mergeCell ref="G10:G12"/>
    <mergeCell ref="H10:H1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zoomScaleNormal="100" workbookViewId="0">
      <selection activeCell="L49" sqref="L49"/>
    </sheetView>
  </sheetViews>
  <sheetFormatPr defaultRowHeight="15" x14ac:dyDescent="0.25"/>
  <cols>
    <col min="1" max="1" width="49.28515625" style="14" customWidth="1"/>
    <col min="2" max="2" width="5" style="14" customWidth="1"/>
    <col min="3" max="3" width="31.42578125" style="14" customWidth="1"/>
    <col min="4" max="4" width="18.42578125" style="14" customWidth="1"/>
    <col min="5" max="5" width="15.5703125" style="14" customWidth="1"/>
    <col min="6" max="6" width="13.42578125" style="14" customWidth="1"/>
    <col min="7" max="7" width="8.5703125" style="14" customWidth="1"/>
    <col min="8" max="8" width="8" style="14" customWidth="1"/>
    <col min="9" max="9" width="13.42578125" style="14" customWidth="1"/>
    <col min="10" max="10" width="7.28515625" style="14" customWidth="1"/>
    <col min="11" max="11" width="8.85546875" style="14" customWidth="1"/>
    <col min="12" max="12" width="14.140625" style="14" customWidth="1"/>
    <col min="13" max="13" width="7.7109375" style="14" customWidth="1"/>
    <col min="14" max="14" width="8" style="14" customWidth="1"/>
    <col min="15" max="16384" width="9.140625" style="14"/>
  </cols>
  <sheetData>
    <row r="1" spans="1:14" ht="7.5" customHeight="1" x14ac:dyDescent="0.25">
      <c r="A1" s="152" t="s">
        <v>178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14.1" customHeight="1" x14ac:dyDescent="0.2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ht="12.95" customHeight="1" x14ac:dyDescent="0.25">
      <c r="A3" s="15"/>
      <c r="B3" s="15"/>
      <c r="C3" s="15"/>
      <c r="D3" s="15"/>
      <c r="E3" s="16"/>
      <c r="F3" s="17"/>
      <c r="G3" s="17"/>
      <c r="H3" s="17"/>
    </row>
    <row r="4" spans="1:14" ht="11.45" customHeight="1" x14ac:dyDescent="0.25">
      <c r="A4" s="154" t="s">
        <v>0</v>
      </c>
      <c r="B4" s="154" t="s">
        <v>1</v>
      </c>
      <c r="C4" s="154" t="s">
        <v>75</v>
      </c>
      <c r="D4" s="157" t="s">
        <v>180</v>
      </c>
      <c r="E4" s="158" t="s">
        <v>188</v>
      </c>
      <c r="F4" s="158" t="s">
        <v>173</v>
      </c>
      <c r="G4" s="158" t="s">
        <v>181</v>
      </c>
      <c r="H4" s="158" t="s">
        <v>182</v>
      </c>
      <c r="I4" s="161" t="s">
        <v>174</v>
      </c>
      <c r="J4" s="148" t="s">
        <v>183</v>
      </c>
      <c r="K4" s="148" t="s">
        <v>184</v>
      </c>
      <c r="L4" s="148" t="s">
        <v>185</v>
      </c>
      <c r="M4" s="148" t="s">
        <v>186</v>
      </c>
      <c r="N4" s="148" t="s">
        <v>187</v>
      </c>
    </row>
    <row r="5" spans="1:14" ht="140.44999999999999" customHeight="1" x14ac:dyDescent="0.25">
      <c r="A5" s="155"/>
      <c r="B5" s="155"/>
      <c r="C5" s="155"/>
      <c r="D5" s="155"/>
      <c r="E5" s="159"/>
      <c r="F5" s="159"/>
      <c r="G5" s="164"/>
      <c r="H5" s="164"/>
      <c r="I5" s="162"/>
      <c r="J5" s="149"/>
      <c r="K5" s="149"/>
      <c r="L5" s="149"/>
      <c r="M5" s="149"/>
      <c r="N5" s="149"/>
    </row>
    <row r="6" spans="1:14" ht="140.44999999999999" customHeight="1" x14ac:dyDescent="0.25">
      <c r="A6" s="156"/>
      <c r="B6" s="156"/>
      <c r="C6" s="156"/>
      <c r="D6" s="156"/>
      <c r="E6" s="160"/>
      <c r="F6" s="160"/>
      <c r="G6" s="165"/>
      <c r="H6" s="165"/>
      <c r="I6" s="163"/>
      <c r="J6" s="150"/>
      <c r="K6" s="151"/>
      <c r="L6" s="151"/>
      <c r="M6" s="150"/>
      <c r="N6" s="151"/>
    </row>
    <row r="7" spans="1:14" ht="11.45" customHeight="1" thickBot="1" x14ac:dyDescent="0.3">
      <c r="A7" s="91" t="s">
        <v>3</v>
      </c>
      <c r="B7" s="91" t="s">
        <v>4</v>
      </c>
      <c r="C7" s="91" t="s">
        <v>5</v>
      </c>
      <c r="D7" s="92" t="s">
        <v>6</v>
      </c>
      <c r="E7" s="93" t="s">
        <v>7</v>
      </c>
      <c r="F7" s="93" t="s">
        <v>8</v>
      </c>
      <c r="G7" s="93" t="s">
        <v>9</v>
      </c>
      <c r="H7" s="93" t="s">
        <v>10</v>
      </c>
      <c r="I7" s="93" t="s">
        <v>11</v>
      </c>
      <c r="J7" s="93" t="s">
        <v>12</v>
      </c>
      <c r="K7" s="94" t="s">
        <v>170</v>
      </c>
      <c r="L7" s="94" t="s">
        <v>171</v>
      </c>
      <c r="M7" s="93" t="s">
        <v>76</v>
      </c>
      <c r="N7" s="94" t="s">
        <v>175</v>
      </c>
    </row>
    <row r="8" spans="1:14" ht="30" customHeight="1" thickBot="1" x14ac:dyDescent="0.3">
      <c r="A8" s="101" t="s">
        <v>77</v>
      </c>
      <c r="B8" s="102" t="s">
        <v>78</v>
      </c>
      <c r="C8" s="103" t="s">
        <v>15</v>
      </c>
      <c r="D8" s="104">
        <f>SUM(D10,D18,D20,D23,D27,D31,D38,D40,D45)</f>
        <v>302833439.90999997</v>
      </c>
      <c r="E8" s="105">
        <f t="shared" ref="E8:L8" si="0">SUM(E10,E18,E20,E23,E27,E31,E38,E40,E45)</f>
        <v>316169854.49000007</v>
      </c>
      <c r="F8" s="105">
        <f t="shared" si="0"/>
        <v>318801042.38999999</v>
      </c>
      <c r="G8" s="105">
        <f>F8/D8*100</f>
        <v>105.27273424122035</v>
      </c>
      <c r="H8" s="105">
        <f>F8/E8*100</f>
        <v>100.83220707560629</v>
      </c>
      <c r="I8" s="105">
        <f t="shared" si="0"/>
        <v>300713464.40000004</v>
      </c>
      <c r="J8" s="105">
        <f>I8/D8*100</f>
        <v>99.299953297551951</v>
      </c>
      <c r="K8" s="105">
        <f>I8/E8*100</f>
        <v>95.111365024052631</v>
      </c>
      <c r="L8" s="105">
        <f t="shared" si="0"/>
        <v>295502372.10000002</v>
      </c>
      <c r="M8" s="105">
        <f>L8/D8*100</f>
        <v>97.579174937821037</v>
      </c>
      <c r="N8" s="106">
        <f>L8/E8*100</f>
        <v>93.463171109928282</v>
      </c>
    </row>
    <row r="9" spans="1:14" ht="14.25" customHeight="1" x14ac:dyDescent="0.25">
      <c r="A9" s="95" t="s">
        <v>16</v>
      </c>
      <c r="B9" s="96"/>
      <c r="C9" s="97"/>
      <c r="D9" s="98"/>
      <c r="E9" s="99"/>
      <c r="F9" s="99"/>
      <c r="G9" s="114"/>
      <c r="H9" s="114"/>
      <c r="I9" s="115"/>
      <c r="J9" s="114"/>
      <c r="K9" s="114"/>
      <c r="L9" s="115"/>
      <c r="M9" s="114"/>
      <c r="N9" s="114"/>
    </row>
    <row r="10" spans="1:14" ht="15" customHeight="1" x14ac:dyDescent="0.25">
      <c r="A10" s="19" t="s">
        <v>79</v>
      </c>
      <c r="B10" s="20" t="s">
        <v>80</v>
      </c>
      <c r="C10" s="21" t="s">
        <v>81</v>
      </c>
      <c r="D10" s="81">
        <f>SUM(D11:D17)</f>
        <v>41395121.079999998</v>
      </c>
      <c r="E10" s="87">
        <f t="shared" ref="E10:L10" si="1">SUM(E11:E17)</f>
        <v>46543237.370000005</v>
      </c>
      <c r="F10" s="108">
        <f t="shared" si="1"/>
        <v>46745625.900000006</v>
      </c>
      <c r="G10" s="116">
        <f t="shared" ref="G10:G47" si="2">F10/D10*100</f>
        <v>112.92544792817407</v>
      </c>
      <c r="H10" s="116">
        <f t="shared" ref="H10:H47" si="3">F10/E10*100</f>
        <v>100.43483982085537</v>
      </c>
      <c r="I10" s="117">
        <f t="shared" si="1"/>
        <v>42339850.539999999</v>
      </c>
      <c r="J10" s="116">
        <f t="shared" ref="J10:J47" si="4">I10/D10*100</f>
        <v>102.28222417365134</v>
      </c>
      <c r="K10" s="116">
        <f t="shared" ref="K10:K47" si="5">I10/E10*100</f>
        <v>90.96885591222464</v>
      </c>
      <c r="L10" s="117">
        <f t="shared" si="1"/>
        <v>41928239.100000001</v>
      </c>
      <c r="M10" s="116">
        <f t="shared" ref="M10:M47" si="6">L10/D10*100</f>
        <v>101.2878764600536</v>
      </c>
      <c r="N10" s="116">
        <f t="shared" ref="N10:N47" si="7">L10/E10*100</f>
        <v>90.084492332768733</v>
      </c>
    </row>
    <row r="11" spans="1:14" ht="22.5" customHeight="1" x14ac:dyDescent="0.25">
      <c r="A11" s="22" t="s">
        <v>82</v>
      </c>
      <c r="B11" s="23" t="s">
        <v>80</v>
      </c>
      <c r="C11" s="24" t="s">
        <v>83</v>
      </c>
      <c r="D11" s="82">
        <v>1191258.5900000001</v>
      </c>
      <c r="E11" s="88">
        <v>1244074</v>
      </c>
      <c r="F11" s="109">
        <v>1244074</v>
      </c>
      <c r="G11" s="118">
        <f t="shared" si="2"/>
        <v>104.43358062165157</v>
      </c>
      <c r="H11" s="118">
        <f t="shared" si="3"/>
        <v>100</v>
      </c>
      <c r="I11" s="119">
        <v>1244074</v>
      </c>
      <c r="J11" s="118">
        <f t="shared" si="4"/>
        <v>104.43358062165157</v>
      </c>
      <c r="K11" s="118">
        <f t="shared" si="5"/>
        <v>100</v>
      </c>
      <c r="L11" s="119">
        <v>1244074</v>
      </c>
      <c r="M11" s="118">
        <f t="shared" si="6"/>
        <v>104.43358062165157</v>
      </c>
      <c r="N11" s="118">
        <f t="shared" si="7"/>
        <v>100</v>
      </c>
    </row>
    <row r="12" spans="1:14" ht="33.75" customHeight="1" x14ac:dyDescent="0.25">
      <c r="A12" s="22" t="s">
        <v>84</v>
      </c>
      <c r="B12" s="23" t="s">
        <v>80</v>
      </c>
      <c r="C12" s="24" t="s">
        <v>85</v>
      </c>
      <c r="D12" s="82">
        <v>1159009.28</v>
      </c>
      <c r="E12" s="88">
        <v>1497242</v>
      </c>
      <c r="F12" s="109">
        <v>1235224</v>
      </c>
      <c r="G12" s="118">
        <f t="shared" si="2"/>
        <v>106.57585071277427</v>
      </c>
      <c r="H12" s="118">
        <f t="shared" si="3"/>
        <v>82.499956586844348</v>
      </c>
      <c r="I12" s="119">
        <v>1235224</v>
      </c>
      <c r="J12" s="118">
        <f t="shared" si="4"/>
        <v>106.57585071277427</v>
      </c>
      <c r="K12" s="118">
        <f t="shared" si="5"/>
        <v>82.499956586844348</v>
      </c>
      <c r="L12" s="119">
        <v>1235224</v>
      </c>
      <c r="M12" s="118">
        <f t="shared" si="6"/>
        <v>106.57585071277427</v>
      </c>
      <c r="N12" s="118">
        <f t="shared" si="7"/>
        <v>82.499956586844348</v>
      </c>
    </row>
    <row r="13" spans="1:14" ht="33.75" customHeight="1" x14ac:dyDescent="0.25">
      <c r="A13" s="22" t="s">
        <v>86</v>
      </c>
      <c r="B13" s="23" t="s">
        <v>80</v>
      </c>
      <c r="C13" s="24" t="s">
        <v>87</v>
      </c>
      <c r="D13" s="82">
        <v>21530635.719999999</v>
      </c>
      <c r="E13" s="88">
        <v>21900100.18</v>
      </c>
      <c r="F13" s="109">
        <v>20811840.030000001</v>
      </c>
      <c r="G13" s="118">
        <f t="shared" si="2"/>
        <v>96.661521288327307</v>
      </c>
      <c r="H13" s="118">
        <f t="shared" si="3"/>
        <v>95.030798302037738</v>
      </c>
      <c r="I13" s="119">
        <v>20799475.030000001</v>
      </c>
      <c r="J13" s="118">
        <f t="shared" si="4"/>
        <v>96.604091493123832</v>
      </c>
      <c r="K13" s="118">
        <f t="shared" si="5"/>
        <v>94.974337373099644</v>
      </c>
      <c r="L13" s="119">
        <v>20799475.030000001</v>
      </c>
      <c r="M13" s="118">
        <f t="shared" si="6"/>
        <v>96.604091493123832</v>
      </c>
      <c r="N13" s="118">
        <f t="shared" si="7"/>
        <v>94.974337373099644</v>
      </c>
    </row>
    <row r="14" spans="1:14" ht="14.25" customHeight="1" x14ac:dyDescent="0.25">
      <c r="A14" s="22" t="s">
        <v>88</v>
      </c>
      <c r="B14" s="23" t="s">
        <v>80</v>
      </c>
      <c r="C14" s="24" t="s">
        <v>89</v>
      </c>
      <c r="D14" s="82">
        <v>0</v>
      </c>
      <c r="E14" s="89">
        <v>38000</v>
      </c>
      <c r="F14" s="109">
        <v>4990</v>
      </c>
      <c r="G14" s="118" t="e">
        <f t="shared" si="2"/>
        <v>#DIV/0!</v>
      </c>
      <c r="H14" s="118" t="s">
        <v>176</v>
      </c>
      <c r="I14" s="119">
        <v>5220</v>
      </c>
      <c r="J14" s="118" t="e">
        <f t="shared" si="4"/>
        <v>#DIV/0!</v>
      </c>
      <c r="K14" s="118" t="s">
        <v>176</v>
      </c>
      <c r="L14" s="119">
        <v>5490</v>
      </c>
      <c r="M14" s="118" t="e">
        <f t="shared" si="6"/>
        <v>#DIV/0!</v>
      </c>
      <c r="N14" s="118" t="s">
        <v>176</v>
      </c>
    </row>
    <row r="15" spans="1:14" ht="33.75" customHeight="1" x14ac:dyDescent="0.25">
      <c r="A15" s="22" t="s">
        <v>90</v>
      </c>
      <c r="B15" s="23" t="s">
        <v>80</v>
      </c>
      <c r="C15" s="24" t="s">
        <v>91</v>
      </c>
      <c r="D15" s="82">
        <v>5242631.7300000004</v>
      </c>
      <c r="E15" s="88">
        <v>5492286.6200000001</v>
      </c>
      <c r="F15" s="109">
        <v>5321234.0199999996</v>
      </c>
      <c r="G15" s="118">
        <f t="shared" si="2"/>
        <v>101.49929070070307</v>
      </c>
      <c r="H15" s="118">
        <f t="shared" si="3"/>
        <v>96.885584969707921</v>
      </c>
      <c r="I15" s="119">
        <v>5321234.0199999996</v>
      </c>
      <c r="J15" s="118">
        <f t="shared" si="4"/>
        <v>101.49929070070307</v>
      </c>
      <c r="K15" s="118">
        <f t="shared" si="5"/>
        <v>96.885584969707921</v>
      </c>
      <c r="L15" s="119">
        <v>5321234.0199999996</v>
      </c>
      <c r="M15" s="118">
        <f t="shared" si="6"/>
        <v>101.49929070070307</v>
      </c>
      <c r="N15" s="118">
        <f t="shared" si="7"/>
        <v>96.885584969707921</v>
      </c>
    </row>
    <row r="16" spans="1:14" ht="15" customHeight="1" x14ac:dyDescent="0.25">
      <c r="A16" s="22" t="s">
        <v>92</v>
      </c>
      <c r="B16" s="23" t="s">
        <v>80</v>
      </c>
      <c r="C16" s="24" t="s">
        <v>93</v>
      </c>
      <c r="D16" s="82" t="s">
        <v>176</v>
      </c>
      <c r="E16" s="89" t="s">
        <v>176</v>
      </c>
      <c r="F16" s="110" t="s">
        <v>176</v>
      </c>
      <c r="G16" s="118" t="s">
        <v>176</v>
      </c>
      <c r="H16" s="118" t="s">
        <v>176</v>
      </c>
      <c r="I16" s="120" t="s">
        <v>176</v>
      </c>
      <c r="J16" s="118" t="s">
        <v>176</v>
      </c>
      <c r="K16" s="118" t="s">
        <v>176</v>
      </c>
      <c r="L16" s="120" t="s">
        <v>176</v>
      </c>
      <c r="M16" s="118" t="s">
        <v>176</v>
      </c>
      <c r="N16" s="118" t="s">
        <v>176</v>
      </c>
    </row>
    <row r="17" spans="1:14" ht="15" customHeight="1" x14ac:dyDescent="0.25">
      <c r="A17" s="22" t="s">
        <v>94</v>
      </c>
      <c r="B17" s="23" t="s">
        <v>80</v>
      </c>
      <c r="C17" s="24" t="s">
        <v>95</v>
      </c>
      <c r="D17" s="82">
        <v>12271585.76</v>
      </c>
      <c r="E17" s="88">
        <v>16371534.57</v>
      </c>
      <c r="F17" s="109">
        <v>18128263.850000001</v>
      </c>
      <c r="G17" s="118">
        <f t="shared" si="2"/>
        <v>147.72551978645018</v>
      </c>
      <c r="H17" s="118">
        <f t="shared" si="3"/>
        <v>110.73038860522652</v>
      </c>
      <c r="I17" s="119">
        <v>13734623.49</v>
      </c>
      <c r="J17" s="118">
        <f t="shared" si="4"/>
        <v>111.92215707581055</v>
      </c>
      <c r="K17" s="118">
        <f t="shared" si="5"/>
        <v>83.893317582873365</v>
      </c>
      <c r="L17" s="119">
        <v>13322742.050000001</v>
      </c>
      <c r="M17" s="118">
        <f t="shared" si="6"/>
        <v>108.56577389880866</v>
      </c>
      <c r="N17" s="118">
        <f t="shared" si="7"/>
        <v>81.377478653792451</v>
      </c>
    </row>
    <row r="18" spans="1:14" ht="15" customHeight="1" x14ac:dyDescent="0.25">
      <c r="A18" s="19" t="s">
        <v>96</v>
      </c>
      <c r="B18" s="20" t="s">
        <v>80</v>
      </c>
      <c r="C18" s="21" t="s">
        <v>97</v>
      </c>
      <c r="D18" s="83">
        <f>SUM(D19)</f>
        <v>0</v>
      </c>
      <c r="E18" s="90">
        <f t="shared" ref="E18:L18" si="8">SUM(E19)</f>
        <v>0</v>
      </c>
      <c r="F18" s="111">
        <f t="shared" si="8"/>
        <v>0</v>
      </c>
      <c r="G18" s="116" t="s">
        <v>176</v>
      </c>
      <c r="H18" s="116" t="s">
        <v>176</v>
      </c>
      <c r="I18" s="121">
        <f t="shared" si="8"/>
        <v>0</v>
      </c>
      <c r="J18" s="116" t="s">
        <v>176</v>
      </c>
      <c r="K18" s="116" t="s">
        <v>176</v>
      </c>
      <c r="L18" s="121">
        <f t="shared" si="8"/>
        <v>0</v>
      </c>
      <c r="M18" s="116" t="s">
        <v>176</v>
      </c>
      <c r="N18" s="116" t="s">
        <v>176</v>
      </c>
    </row>
    <row r="19" spans="1:14" ht="15" customHeight="1" x14ac:dyDescent="0.25">
      <c r="A19" s="22" t="s">
        <v>98</v>
      </c>
      <c r="B19" s="23" t="s">
        <v>80</v>
      </c>
      <c r="C19" s="24" t="s">
        <v>99</v>
      </c>
      <c r="D19" s="82" t="s">
        <v>176</v>
      </c>
      <c r="E19" s="89" t="s">
        <v>176</v>
      </c>
      <c r="F19" s="112" t="s">
        <v>176</v>
      </c>
      <c r="G19" s="118" t="s">
        <v>176</v>
      </c>
      <c r="H19" s="118" t="s">
        <v>176</v>
      </c>
      <c r="I19" s="120" t="s">
        <v>176</v>
      </c>
      <c r="J19" s="118" t="s">
        <v>176</v>
      </c>
      <c r="K19" s="118" t="s">
        <v>176</v>
      </c>
      <c r="L19" s="120" t="s">
        <v>176</v>
      </c>
      <c r="M19" s="118" t="s">
        <v>176</v>
      </c>
      <c r="N19" s="118" t="s">
        <v>176</v>
      </c>
    </row>
    <row r="20" spans="1:14" ht="22.5" customHeight="1" x14ac:dyDescent="0.25">
      <c r="A20" s="19" t="s">
        <v>100</v>
      </c>
      <c r="B20" s="20" t="s">
        <v>80</v>
      </c>
      <c r="C20" s="21" t="s">
        <v>101</v>
      </c>
      <c r="D20" s="83">
        <f>SUM(D21:D22)</f>
        <v>218624.55</v>
      </c>
      <c r="E20" s="90">
        <f t="shared" ref="E20:L20" si="9">SUM(E21:E22)</f>
        <v>350000</v>
      </c>
      <c r="F20" s="111">
        <f t="shared" si="9"/>
        <v>350000</v>
      </c>
      <c r="G20" s="116">
        <f t="shared" si="2"/>
        <v>160.09181036621919</v>
      </c>
      <c r="H20" s="116">
        <f t="shared" si="3"/>
        <v>100</v>
      </c>
      <c r="I20" s="121">
        <f t="shared" si="9"/>
        <v>350000</v>
      </c>
      <c r="J20" s="116">
        <f t="shared" si="4"/>
        <v>160.09181036621919</v>
      </c>
      <c r="K20" s="116">
        <f t="shared" si="5"/>
        <v>100</v>
      </c>
      <c r="L20" s="121">
        <f t="shared" si="9"/>
        <v>350000</v>
      </c>
      <c r="M20" s="116">
        <f t="shared" si="6"/>
        <v>160.09181036621919</v>
      </c>
      <c r="N20" s="116">
        <f t="shared" si="7"/>
        <v>100</v>
      </c>
    </row>
    <row r="21" spans="1:14" ht="22.5" customHeight="1" x14ac:dyDescent="0.25">
      <c r="A21" s="22" t="s">
        <v>102</v>
      </c>
      <c r="B21" s="23" t="s">
        <v>80</v>
      </c>
      <c r="C21" s="24" t="s">
        <v>103</v>
      </c>
      <c r="D21" s="84">
        <v>218624.55</v>
      </c>
      <c r="E21" s="88">
        <v>350000</v>
      </c>
      <c r="F21" s="113">
        <v>350000</v>
      </c>
      <c r="G21" s="118">
        <f t="shared" si="2"/>
        <v>160.09181036621919</v>
      </c>
      <c r="H21" s="118">
        <f t="shared" si="3"/>
        <v>100</v>
      </c>
      <c r="I21" s="119">
        <v>350000</v>
      </c>
      <c r="J21" s="118">
        <f t="shared" si="4"/>
        <v>160.09181036621919</v>
      </c>
      <c r="K21" s="118">
        <f t="shared" si="5"/>
        <v>100</v>
      </c>
      <c r="L21" s="119">
        <v>350000</v>
      </c>
      <c r="M21" s="118">
        <f t="shared" si="6"/>
        <v>160.09181036621919</v>
      </c>
      <c r="N21" s="118">
        <f t="shared" si="7"/>
        <v>100</v>
      </c>
    </row>
    <row r="22" spans="1:14" ht="15" customHeight="1" x14ac:dyDescent="0.25">
      <c r="A22" s="22" t="s">
        <v>104</v>
      </c>
      <c r="B22" s="23" t="s">
        <v>80</v>
      </c>
      <c r="C22" s="24" t="s">
        <v>105</v>
      </c>
      <c r="D22" s="82" t="s">
        <v>176</v>
      </c>
      <c r="E22" s="89" t="s">
        <v>176</v>
      </c>
      <c r="F22" s="112" t="s">
        <v>176</v>
      </c>
      <c r="G22" s="118" t="s">
        <v>176</v>
      </c>
      <c r="H22" s="118" t="s">
        <v>176</v>
      </c>
      <c r="I22" s="120" t="s">
        <v>176</v>
      </c>
      <c r="J22" s="118" t="s">
        <v>176</v>
      </c>
      <c r="K22" s="118" t="s">
        <v>176</v>
      </c>
      <c r="L22" s="120" t="s">
        <v>176</v>
      </c>
      <c r="M22" s="118" t="s">
        <v>176</v>
      </c>
      <c r="N22" s="118" t="s">
        <v>176</v>
      </c>
    </row>
    <row r="23" spans="1:14" ht="15" customHeight="1" x14ac:dyDescent="0.25">
      <c r="A23" s="19" t="s">
        <v>106</v>
      </c>
      <c r="B23" s="20" t="s">
        <v>80</v>
      </c>
      <c r="C23" s="21" t="s">
        <v>107</v>
      </c>
      <c r="D23" s="83">
        <f>SUM(D24:D26)</f>
        <v>45959112.270000003</v>
      </c>
      <c r="E23" s="90">
        <f t="shared" ref="E23:L23" si="10">SUM(E24:E26)</f>
        <v>14890370.25</v>
      </c>
      <c r="F23" s="111">
        <f t="shared" si="10"/>
        <v>9067857.129999999</v>
      </c>
      <c r="G23" s="116">
        <f t="shared" si="2"/>
        <v>19.730270412379308</v>
      </c>
      <c r="H23" s="116">
        <f t="shared" si="3"/>
        <v>60.897459080978855</v>
      </c>
      <c r="I23" s="121">
        <f t="shared" si="10"/>
        <v>8894707.129999999</v>
      </c>
      <c r="J23" s="116">
        <f t="shared" si="4"/>
        <v>19.353522491351633</v>
      </c>
      <c r="K23" s="116">
        <f t="shared" si="5"/>
        <v>59.734627015066998</v>
      </c>
      <c r="L23" s="121">
        <f t="shared" si="10"/>
        <v>8894707.129999999</v>
      </c>
      <c r="M23" s="116">
        <f t="shared" si="6"/>
        <v>19.353522491351633</v>
      </c>
      <c r="N23" s="116">
        <f t="shared" si="7"/>
        <v>59.734627015066998</v>
      </c>
    </row>
    <row r="24" spans="1:14" ht="15" customHeight="1" x14ac:dyDescent="0.25">
      <c r="A24" s="22" t="s">
        <v>108</v>
      </c>
      <c r="B24" s="23" t="s">
        <v>80</v>
      </c>
      <c r="C24" s="24" t="s">
        <v>109</v>
      </c>
      <c r="D24" s="84">
        <v>188057.01</v>
      </c>
      <c r="E24" s="88">
        <v>239392</v>
      </c>
      <c r="F24" s="113">
        <v>208886</v>
      </c>
      <c r="G24" s="118">
        <f t="shared" si="2"/>
        <v>111.07589129487914</v>
      </c>
      <c r="H24" s="118">
        <f t="shared" si="3"/>
        <v>87.256884106402893</v>
      </c>
      <c r="I24" s="119">
        <v>35736</v>
      </c>
      <c r="J24" s="118">
        <f t="shared" si="4"/>
        <v>19.002748155998013</v>
      </c>
      <c r="K24" s="118">
        <f t="shared" si="5"/>
        <v>14.927817136746423</v>
      </c>
      <c r="L24" s="119">
        <v>35736</v>
      </c>
      <c r="M24" s="118">
        <f t="shared" si="6"/>
        <v>19.002748155998013</v>
      </c>
      <c r="N24" s="118">
        <f t="shared" si="7"/>
        <v>14.927817136746423</v>
      </c>
    </row>
    <row r="25" spans="1:14" ht="15" customHeight="1" x14ac:dyDescent="0.25">
      <c r="A25" s="22" t="s">
        <v>110</v>
      </c>
      <c r="B25" s="23" t="s">
        <v>80</v>
      </c>
      <c r="C25" s="24" t="s">
        <v>111</v>
      </c>
      <c r="D25" s="84">
        <v>45407198.590000004</v>
      </c>
      <c r="E25" s="88">
        <v>14012178.25</v>
      </c>
      <c r="F25" s="113">
        <v>8159637.7999999998</v>
      </c>
      <c r="G25" s="118">
        <f t="shared" si="2"/>
        <v>17.969921187335682</v>
      </c>
      <c r="H25" s="118">
        <f t="shared" si="3"/>
        <v>58.232472171127284</v>
      </c>
      <c r="I25" s="119">
        <v>8159637.7999999998</v>
      </c>
      <c r="J25" s="118">
        <f t="shared" si="4"/>
        <v>17.969921187335682</v>
      </c>
      <c r="K25" s="118">
        <f t="shared" si="5"/>
        <v>58.232472171127284</v>
      </c>
      <c r="L25" s="119">
        <v>8159637.7999999998</v>
      </c>
      <c r="M25" s="118">
        <f t="shared" si="6"/>
        <v>17.969921187335682</v>
      </c>
      <c r="N25" s="118">
        <f t="shared" si="7"/>
        <v>58.232472171127284</v>
      </c>
    </row>
    <row r="26" spans="1:14" ht="15" customHeight="1" x14ac:dyDescent="0.25">
      <c r="A26" s="22" t="s">
        <v>112</v>
      </c>
      <c r="B26" s="23" t="s">
        <v>80</v>
      </c>
      <c r="C26" s="24" t="s">
        <v>113</v>
      </c>
      <c r="D26" s="84">
        <v>363856.67</v>
      </c>
      <c r="E26" s="88">
        <v>638800</v>
      </c>
      <c r="F26" s="113">
        <v>699333.33</v>
      </c>
      <c r="G26" s="118">
        <f t="shared" si="2"/>
        <v>192.20022268658701</v>
      </c>
      <c r="H26" s="118">
        <f t="shared" si="3"/>
        <v>109.47610050093925</v>
      </c>
      <c r="I26" s="119">
        <v>699333.33</v>
      </c>
      <c r="J26" s="118">
        <f t="shared" si="4"/>
        <v>192.20022268658701</v>
      </c>
      <c r="K26" s="118">
        <f t="shared" si="5"/>
        <v>109.47610050093925</v>
      </c>
      <c r="L26" s="119">
        <v>699333.33</v>
      </c>
      <c r="M26" s="118">
        <f t="shared" si="6"/>
        <v>192.20022268658701</v>
      </c>
      <c r="N26" s="118">
        <f t="shared" si="7"/>
        <v>109.47610050093925</v>
      </c>
    </row>
    <row r="27" spans="1:14" ht="15" customHeight="1" x14ac:dyDescent="0.25">
      <c r="A27" s="19" t="s">
        <v>114</v>
      </c>
      <c r="B27" s="20" t="s">
        <v>80</v>
      </c>
      <c r="C27" s="21" t="s">
        <v>115</v>
      </c>
      <c r="D27" s="83">
        <f>SUM(D28:D30)</f>
        <v>7547443.040000001</v>
      </c>
      <c r="E27" s="90">
        <f t="shared" ref="E27:L27" si="11">SUM(E28:E30)</f>
        <v>14607055.280000001</v>
      </c>
      <c r="F27" s="111">
        <f t="shared" si="11"/>
        <v>15547881.970000001</v>
      </c>
      <c r="G27" s="116">
        <f t="shared" si="2"/>
        <v>206.00197825408168</v>
      </c>
      <c r="H27" s="116">
        <f t="shared" si="3"/>
        <v>106.44090593186282</v>
      </c>
      <c r="I27" s="121">
        <f t="shared" si="11"/>
        <v>13161478.93</v>
      </c>
      <c r="J27" s="116">
        <f t="shared" si="4"/>
        <v>174.38328265939452</v>
      </c>
      <c r="K27" s="116">
        <f t="shared" si="5"/>
        <v>90.103574455699601</v>
      </c>
      <c r="L27" s="121">
        <f t="shared" si="11"/>
        <v>4256812.07</v>
      </c>
      <c r="M27" s="116">
        <f t="shared" si="6"/>
        <v>56.400718063584087</v>
      </c>
      <c r="N27" s="116">
        <f t="shared" si="7"/>
        <v>29.142164443153938</v>
      </c>
    </row>
    <row r="28" spans="1:14" ht="15" customHeight="1" x14ac:dyDescent="0.25">
      <c r="A28" s="22" t="s">
        <v>116</v>
      </c>
      <c r="B28" s="23" t="s">
        <v>80</v>
      </c>
      <c r="C28" s="24" t="s">
        <v>117</v>
      </c>
      <c r="D28" s="82">
        <v>517597.56</v>
      </c>
      <c r="E28" s="88">
        <v>3068277.75</v>
      </c>
      <c r="F28" s="113">
        <v>2978103.62</v>
      </c>
      <c r="G28" s="118" t="s">
        <v>176</v>
      </c>
      <c r="H28" s="118">
        <f t="shared" si="3"/>
        <v>97.061083208650203</v>
      </c>
      <c r="I28" s="119">
        <v>2978103.62</v>
      </c>
      <c r="J28" s="118" t="s">
        <v>176</v>
      </c>
      <c r="K28" s="118">
        <f t="shared" si="5"/>
        <v>97.061083208650203</v>
      </c>
      <c r="L28" s="119">
        <v>2978103.62</v>
      </c>
      <c r="M28" s="118" t="s">
        <v>176</v>
      </c>
      <c r="N28" s="118">
        <f t="shared" si="7"/>
        <v>97.061083208650203</v>
      </c>
    </row>
    <row r="29" spans="1:14" ht="15" customHeight="1" x14ac:dyDescent="0.25">
      <c r="A29" s="22" t="s">
        <v>118</v>
      </c>
      <c r="B29" s="23" t="s">
        <v>80</v>
      </c>
      <c r="C29" s="24" t="s">
        <v>119</v>
      </c>
      <c r="D29" s="84">
        <v>2317210.54</v>
      </c>
      <c r="E29" s="88">
        <v>2571281.79</v>
      </c>
      <c r="F29" s="113">
        <v>2076874.96</v>
      </c>
      <c r="G29" s="118">
        <f t="shared" si="2"/>
        <v>89.628237233894154</v>
      </c>
      <c r="H29" s="118">
        <f t="shared" si="3"/>
        <v>80.771970154231909</v>
      </c>
      <c r="I29" s="119">
        <v>2076874.96</v>
      </c>
      <c r="J29" s="118">
        <f t="shared" si="4"/>
        <v>89.628237233894154</v>
      </c>
      <c r="K29" s="118">
        <f t="shared" si="5"/>
        <v>80.771970154231909</v>
      </c>
      <c r="L29" s="119">
        <v>372805.06</v>
      </c>
      <c r="M29" s="118">
        <f t="shared" si="6"/>
        <v>16.088527717468434</v>
      </c>
      <c r="N29" s="118">
        <f t="shared" si="7"/>
        <v>14.498802171348165</v>
      </c>
    </row>
    <row r="30" spans="1:14" ht="15" customHeight="1" x14ac:dyDescent="0.25">
      <c r="A30" s="22" t="s">
        <v>120</v>
      </c>
      <c r="B30" s="23" t="s">
        <v>80</v>
      </c>
      <c r="C30" s="24" t="s">
        <v>121</v>
      </c>
      <c r="D30" s="82">
        <v>4712634.9400000004</v>
      </c>
      <c r="E30" s="89">
        <v>8967495.7400000002</v>
      </c>
      <c r="F30" s="113">
        <v>10492903.390000001</v>
      </c>
      <c r="G30" s="118" t="s">
        <v>176</v>
      </c>
      <c r="H30" s="118">
        <f t="shared" si="3"/>
        <v>117.0104084153153</v>
      </c>
      <c r="I30" s="119">
        <v>8106500.3499999996</v>
      </c>
      <c r="J30" s="118" t="s">
        <v>176</v>
      </c>
      <c r="K30" s="118">
        <f t="shared" si="5"/>
        <v>90.39870868118193</v>
      </c>
      <c r="L30" s="119">
        <v>905903.39</v>
      </c>
      <c r="M30" s="118" t="s">
        <v>176</v>
      </c>
      <c r="N30" s="118">
        <f t="shared" si="7"/>
        <v>10.102077729004865</v>
      </c>
    </row>
    <row r="31" spans="1:14" ht="15" customHeight="1" x14ac:dyDescent="0.25">
      <c r="A31" s="19" t="s">
        <v>122</v>
      </c>
      <c r="B31" s="20" t="s">
        <v>80</v>
      </c>
      <c r="C31" s="21" t="s">
        <v>123</v>
      </c>
      <c r="D31" s="83">
        <f>SUM(D32:D37)</f>
        <v>191778106.32999998</v>
      </c>
      <c r="E31" s="90">
        <f t="shared" ref="E31:L31" si="12">SUM(E32:E37)</f>
        <v>219112197.90000004</v>
      </c>
      <c r="F31" s="111">
        <f t="shared" si="12"/>
        <v>219247273.77000001</v>
      </c>
      <c r="G31" s="116">
        <f t="shared" si="2"/>
        <v>114.32341155394077</v>
      </c>
      <c r="H31" s="116">
        <f t="shared" si="3"/>
        <v>100.06164689656467</v>
      </c>
      <c r="I31" s="121">
        <f t="shared" si="12"/>
        <v>215030961.68000001</v>
      </c>
      <c r="J31" s="116">
        <f t="shared" si="4"/>
        <v>112.12487483320331</v>
      </c>
      <c r="K31" s="116">
        <f t="shared" si="5"/>
        <v>98.13737607530976</v>
      </c>
      <c r="L31" s="121">
        <f t="shared" si="12"/>
        <v>220650325.68000001</v>
      </c>
      <c r="M31" s="116">
        <f t="shared" si="6"/>
        <v>115.05501326638323</v>
      </c>
      <c r="N31" s="116">
        <f t="shared" si="7"/>
        <v>100.70198181330916</v>
      </c>
    </row>
    <row r="32" spans="1:14" ht="15" customHeight="1" x14ac:dyDescent="0.25">
      <c r="A32" s="22" t="s">
        <v>124</v>
      </c>
      <c r="B32" s="23" t="s">
        <v>80</v>
      </c>
      <c r="C32" s="24" t="s">
        <v>125</v>
      </c>
      <c r="D32" s="84">
        <v>66144419.43</v>
      </c>
      <c r="E32" s="88">
        <v>79820206.930000007</v>
      </c>
      <c r="F32" s="113">
        <v>80916663.900000006</v>
      </c>
      <c r="G32" s="118">
        <f t="shared" si="2"/>
        <v>122.33331942029264</v>
      </c>
      <c r="H32" s="118">
        <f t="shared" si="3"/>
        <v>101.37365839074002</v>
      </c>
      <c r="I32" s="119">
        <v>77506794.239999995</v>
      </c>
      <c r="J32" s="118">
        <f t="shared" si="4"/>
        <v>117.17813068421394</v>
      </c>
      <c r="K32" s="118">
        <f t="shared" si="5"/>
        <v>97.101720505399342</v>
      </c>
      <c r="L32" s="119">
        <v>79506689.239999995</v>
      </c>
      <c r="M32" s="118">
        <f t="shared" si="6"/>
        <v>120.20165862086243</v>
      </c>
      <c r="N32" s="118">
        <f t="shared" si="7"/>
        <v>99.607220148808977</v>
      </c>
    </row>
    <row r="33" spans="1:14" ht="15" customHeight="1" x14ac:dyDescent="0.25">
      <c r="A33" s="22" t="s">
        <v>126</v>
      </c>
      <c r="B33" s="23" t="s">
        <v>80</v>
      </c>
      <c r="C33" s="24" t="s">
        <v>127</v>
      </c>
      <c r="D33" s="84">
        <v>115083801.73999999</v>
      </c>
      <c r="E33" s="88">
        <v>128153663.04000001</v>
      </c>
      <c r="F33" s="113">
        <v>127192476.87</v>
      </c>
      <c r="G33" s="118">
        <f t="shared" si="2"/>
        <v>110.52161550706867</v>
      </c>
      <c r="H33" s="118">
        <f t="shared" si="3"/>
        <v>99.24997370562869</v>
      </c>
      <c r="I33" s="119">
        <v>126894354.25</v>
      </c>
      <c r="J33" s="118">
        <f t="shared" si="4"/>
        <v>110.26256721748095</v>
      </c>
      <c r="K33" s="118">
        <f t="shared" si="5"/>
        <v>99.017344678156448</v>
      </c>
      <c r="L33" s="119">
        <v>130513823.25</v>
      </c>
      <c r="M33" s="118">
        <f t="shared" si="6"/>
        <v>113.40763971706448</v>
      </c>
      <c r="N33" s="118">
        <f t="shared" si="7"/>
        <v>101.84166425993094</v>
      </c>
    </row>
    <row r="34" spans="1:14" ht="15" customHeight="1" x14ac:dyDescent="0.25">
      <c r="A34" s="22" t="s">
        <v>128</v>
      </c>
      <c r="B34" s="23" t="s">
        <v>80</v>
      </c>
      <c r="C34" s="24" t="s">
        <v>129</v>
      </c>
      <c r="D34" s="82">
        <v>5174303.7</v>
      </c>
      <c r="E34" s="88">
        <v>5411218.9900000002</v>
      </c>
      <c r="F34" s="113">
        <v>5451580.0599999996</v>
      </c>
      <c r="G34" s="118" t="s">
        <v>176</v>
      </c>
      <c r="H34" s="118">
        <f t="shared" si="3"/>
        <v>100.74587759383952</v>
      </c>
      <c r="I34" s="120">
        <v>4943260.25</v>
      </c>
      <c r="J34" s="118" t="s">
        <v>176</v>
      </c>
      <c r="K34" s="118">
        <f t="shared" si="5"/>
        <v>91.352064278588728</v>
      </c>
      <c r="L34" s="119">
        <v>4943260.25</v>
      </c>
      <c r="M34" s="118" t="s">
        <v>176</v>
      </c>
      <c r="N34" s="118">
        <f t="shared" si="7"/>
        <v>91.352064278588728</v>
      </c>
    </row>
    <row r="35" spans="1:14" ht="22.5" customHeight="1" x14ac:dyDescent="0.25">
      <c r="A35" s="22" t="s">
        <v>130</v>
      </c>
      <c r="B35" s="23" t="s">
        <v>80</v>
      </c>
      <c r="C35" s="24" t="s">
        <v>131</v>
      </c>
      <c r="D35" s="82" t="s">
        <v>176</v>
      </c>
      <c r="E35" s="89" t="s">
        <v>176</v>
      </c>
      <c r="F35" s="112" t="s">
        <v>176</v>
      </c>
      <c r="G35" s="118" t="s">
        <v>176</v>
      </c>
      <c r="H35" s="118" t="s">
        <v>176</v>
      </c>
      <c r="I35" s="120" t="s">
        <v>176</v>
      </c>
      <c r="J35" s="118" t="s">
        <v>176</v>
      </c>
      <c r="K35" s="118" t="s">
        <v>176</v>
      </c>
      <c r="L35" s="120" t="s">
        <v>176</v>
      </c>
      <c r="M35" s="118" t="s">
        <v>176</v>
      </c>
      <c r="N35" s="118" t="e">
        <f t="shared" si="7"/>
        <v>#VALUE!</v>
      </c>
    </row>
    <row r="36" spans="1:14" ht="15" customHeight="1" x14ac:dyDescent="0.25">
      <c r="A36" s="22" t="s">
        <v>132</v>
      </c>
      <c r="B36" s="23" t="s">
        <v>80</v>
      </c>
      <c r="C36" s="24" t="s">
        <v>133</v>
      </c>
      <c r="D36" s="84">
        <v>693697.6</v>
      </c>
      <c r="E36" s="88">
        <v>739900</v>
      </c>
      <c r="F36" s="113">
        <v>693700</v>
      </c>
      <c r="G36" s="118">
        <f t="shared" si="2"/>
        <v>100.00034597207774</v>
      </c>
      <c r="H36" s="118">
        <f t="shared" si="3"/>
        <v>93.755912961210981</v>
      </c>
      <c r="I36" s="119">
        <v>693700</v>
      </c>
      <c r="J36" s="118">
        <f t="shared" si="4"/>
        <v>100.00034597207774</v>
      </c>
      <c r="K36" s="118">
        <f t="shared" si="5"/>
        <v>93.755912961210981</v>
      </c>
      <c r="L36" s="119">
        <v>693700</v>
      </c>
      <c r="M36" s="118">
        <f t="shared" si="6"/>
        <v>100.00034597207774</v>
      </c>
      <c r="N36" s="118">
        <f t="shared" si="7"/>
        <v>93.755912961210981</v>
      </c>
    </row>
    <row r="37" spans="1:14" ht="15" customHeight="1" x14ac:dyDescent="0.25">
      <c r="A37" s="22" t="s">
        <v>134</v>
      </c>
      <c r="B37" s="23" t="s">
        <v>80</v>
      </c>
      <c r="C37" s="24" t="s">
        <v>135</v>
      </c>
      <c r="D37" s="84">
        <v>4681883.8600000003</v>
      </c>
      <c r="E37" s="88">
        <v>4987208.9400000004</v>
      </c>
      <c r="F37" s="113">
        <v>4992852.9400000004</v>
      </c>
      <c r="G37" s="118">
        <f t="shared" si="2"/>
        <v>106.6419648436132</v>
      </c>
      <c r="H37" s="118">
        <f t="shared" si="3"/>
        <v>100.11316951160261</v>
      </c>
      <c r="I37" s="119">
        <v>4992852.9400000004</v>
      </c>
      <c r="J37" s="118">
        <f t="shared" si="4"/>
        <v>106.6419648436132</v>
      </c>
      <c r="K37" s="118">
        <f t="shared" si="5"/>
        <v>100.11316951160261</v>
      </c>
      <c r="L37" s="119">
        <v>4992852.9400000004</v>
      </c>
      <c r="M37" s="118">
        <f t="shared" si="6"/>
        <v>106.6419648436132</v>
      </c>
      <c r="N37" s="118">
        <f t="shared" si="7"/>
        <v>100.11316951160261</v>
      </c>
    </row>
    <row r="38" spans="1:14" ht="15" customHeight="1" x14ac:dyDescent="0.25">
      <c r="A38" s="19" t="s">
        <v>136</v>
      </c>
      <c r="B38" s="20" t="s">
        <v>80</v>
      </c>
      <c r="C38" s="21" t="s">
        <v>137</v>
      </c>
      <c r="D38" s="83">
        <f>SUM(D39)</f>
        <v>10929041</v>
      </c>
      <c r="E38" s="90">
        <f t="shared" ref="E38:F38" si="13">SUM(E39)</f>
        <v>14222126.27</v>
      </c>
      <c r="F38" s="111">
        <f t="shared" si="13"/>
        <v>14134121.199999999</v>
      </c>
      <c r="G38" s="116">
        <f t="shared" si="2"/>
        <v>129.3262711705446</v>
      </c>
      <c r="H38" s="116">
        <f t="shared" si="3"/>
        <v>99.381210176809944</v>
      </c>
      <c r="I38" s="121">
        <f>SUM(I39)</f>
        <v>10069980</v>
      </c>
      <c r="J38" s="116">
        <f t="shared" si="4"/>
        <v>92.139648849336368</v>
      </c>
      <c r="K38" s="116">
        <f t="shared" si="5"/>
        <v>70.805024571055228</v>
      </c>
      <c r="L38" s="121">
        <f>SUM(L39)</f>
        <v>10069980</v>
      </c>
      <c r="M38" s="116">
        <f t="shared" si="6"/>
        <v>92.139648849336368</v>
      </c>
      <c r="N38" s="116">
        <f t="shared" si="7"/>
        <v>70.805024571055228</v>
      </c>
    </row>
    <row r="39" spans="1:14" ht="15" customHeight="1" x14ac:dyDescent="0.25">
      <c r="A39" s="22" t="s">
        <v>138</v>
      </c>
      <c r="B39" s="23" t="s">
        <v>80</v>
      </c>
      <c r="C39" s="24" t="s">
        <v>139</v>
      </c>
      <c r="D39" s="84">
        <v>10929041</v>
      </c>
      <c r="E39" s="88">
        <v>14222126.27</v>
      </c>
      <c r="F39" s="113">
        <v>14134121.199999999</v>
      </c>
      <c r="G39" s="118">
        <f t="shared" si="2"/>
        <v>129.3262711705446</v>
      </c>
      <c r="H39" s="118">
        <f t="shared" si="3"/>
        <v>99.381210176809944</v>
      </c>
      <c r="I39" s="119">
        <v>10069980</v>
      </c>
      <c r="J39" s="118">
        <f t="shared" si="4"/>
        <v>92.139648849336368</v>
      </c>
      <c r="K39" s="118">
        <f t="shared" si="5"/>
        <v>70.805024571055228</v>
      </c>
      <c r="L39" s="119">
        <v>10069980</v>
      </c>
      <c r="M39" s="118">
        <f t="shared" si="6"/>
        <v>92.139648849336368</v>
      </c>
      <c r="N39" s="118">
        <f t="shared" si="7"/>
        <v>70.805024571055228</v>
      </c>
    </row>
    <row r="40" spans="1:14" ht="15" customHeight="1" x14ac:dyDescent="0.25">
      <c r="A40" s="19" t="s">
        <v>140</v>
      </c>
      <c r="B40" s="20" t="s">
        <v>80</v>
      </c>
      <c r="C40" s="21" t="s">
        <v>141</v>
      </c>
      <c r="D40" s="83">
        <f>SUM(D41:D44)</f>
        <v>3894012.44</v>
      </c>
      <c r="E40" s="90">
        <f t="shared" ref="E40:L40" si="14">SUM(E41:E44)</f>
        <v>4834977.99</v>
      </c>
      <c r="F40" s="111">
        <f t="shared" si="14"/>
        <v>12844561.42</v>
      </c>
      <c r="G40" s="116">
        <f t="shared" si="2"/>
        <v>329.85414448239408</v>
      </c>
      <c r="H40" s="116">
        <f t="shared" si="3"/>
        <v>265.65914977412336</v>
      </c>
      <c r="I40" s="121">
        <f t="shared" si="14"/>
        <v>10002765.119999999</v>
      </c>
      <c r="J40" s="116">
        <f t="shared" si="4"/>
        <v>256.87553068012284</v>
      </c>
      <c r="K40" s="116">
        <f t="shared" si="5"/>
        <v>206.88336411641038</v>
      </c>
      <c r="L40" s="121">
        <f t="shared" si="14"/>
        <v>8902308.120000001</v>
      </c>
      <c r="M40" s="116">
        <f t="shared" si="6"/>
        <v>228.61529738718556</v>
      </c>
      <c r="N40" s="116">
        <f t="shared" si="7"/>
        <v>184.12303299854321</v>
      </c>
    </row>
    <row r="41" spans="1:14" ht="15" customHeight="1" x14ac:dyDescent="0.25">
      <c r="A41" s="22" t="s">
        <v>142</v>
      </c>
      <c r="B41" s="23" t="s">
        <v>80</v>
      </c>
      <c r="C41" s="24" t="s">
        <v>143</v>
      </c>
      <c r="D41" s="84">
        <v>1190855.02</v>
      </c>
      <c r="E41" s="88">
        <v>1191974.0900000001</v>
      </c>
      <c r="F41" s="113">
        <v>1223568.82</v>
      </c>
      <c r="G41" s="118">
        <f t="shared" si="2"/>
        <v>102.74708503139198</v>
      </c>
      <c r="H41" s="118">
        <f t="shared" si="3"/>
        <v>102.65062221276975</v>
      </c>
      <c r="I41" s="119">
        <v>1223568.82</v>
      </c>
      <c r="J41" s="118">
        <f t="shared" si="4"/>
        <v>102.74708503139198</v>
      </c>
      <c r="K41" s="118">
        <f t="shared" si="5"/>
        <v>102.65062221276975</v>
      </c>
      <c r="L41" s="119">
        <v>1223568.82</v>
      </c>
      <c r="M41" s="118">
        <f t="shared" si="6"/>
        <v>102.74708503139198</v>
      </c>
      <c r="N41" s="118">
        <f t="shared" si="7"/>
        <v>102.65062221276975</v>
      </c>
    </row>
    <row r="42" spans="1:14" ht="15" customHeight="1" x14ac:dyDescent="0.25">
      <c r="A42" s="22" t="s">
        <v>144</v>
      </c>
      <c r="B42" s="23" t="s">
        <v>80</v>
      </c>
      <c r="C42" s="24" t="s">
        <v>145</v>
      </c>
      <c r="D42" s="84">
        <v>1019768.4</v>
      </c>
      <c r="E42" s="88">
        <v>1480174.4</v>
      </c>
      <c r="F42" s="113">
        <v>0</v>
      </c>
      <c r="G42" s="118">
        <f t="shared" si="2"/>
        <v>0</v>
      </c>
      <c r="H42" s="118">
        <f t="shared" si="3"/>
        <v>0</v>
      </c>
      <c r="I42" s="120">
        <v>0</v>
      </c>
      <c r="J42" s="118">
        <f t="shared" si="4"/>
        <v>0</v>
      </c>
      <c r="K42" s="118">
        <f t="shared" si="5"/>
        <v>0</v>
      </c>
      <c r="L42" s="120" t="s">
        <v>176</v>
      </c>
      <c r="M42" s="118" t="s">
        <v>176</v>
      </c>
      <c r="N42" s="118" t="s">
        <v>176</v>
      </c>
    </row>
    <row r="43" spans="1:14" ht="15" customHeight="1" x14ac:dyDescent="0.25">
      <c r="A43" s="22" t="s">
        <v>146</v>
      </c>
      <c r="B43" s="23" t="s">
        <v>80</v>
      </c>
      <c r="C43" s="24" t="s">
        <v>147</v>
      </c>
      <c r="D43" s="84">
        <v>759354.02</v>
      </c>
      <c r="E43" s="88">
        <v>1050829.5</v>
      </c>
      <c r="F43" s="113">
        <v>10556992.6</v>
      </c>
      <c r="G43" s="118">
        <f t="shared" si="2"/>
        <v>1390.2596578075666</v>
      </c>
      <c r="H43" s="118">
        <f t="shared" si="3"/>
        <v>1004.6342056442077</v>
      </c>
      <c r="I43" s="119">
        <v>7715196.2999999998</v>
      </c>
      <c r="J43" s="118">
        <f t="shared" si="4"/>
        <v>1016.0209990064976</v>
      </c>
      <c r="K43" s="118">
        <f t="shared" si="5"/>
        <v>734.2005815405829</v>
      </c>
      <c r="L43" s="119">
        <v>6641739.2999999998</v>
      </c>
      <c r="M43" s="118">
        <f t="shared" si="6"/>
        <v>874.65650079787554</v>
      </c>
      <c r="N43" s="118">
        <f t="shared" si="7"/>
        <v>632.04728264670905</v>
      </c>
    </row>
    <row r="44" spans="1:14" ht="15" customHeight="1" x14ac:dyDescent="0.25">
      <c r="A44" s="22" t="s">
        <v>148</v>
      </c>
      <c r="B44" s="23" t="s">
        <v>80</v>
      </c>
      <c r="C44" s="24" t="s">
        <v>149</v>
      </c>
      <c r="D44" s="84">
        <v>924035</v>
      </c>
      <c r="E44" s="88">
        <v>1112000</v>
      </c>
      <c r="F44" s="113">
        <v>1064000</v>
      </c>
      <c r="G44" s="118">
        <f t="shared" si="2"/>
        <v>115.14715351691225</v>
      </c>
      <c r="H44" s="118">
        <f t="shared" si="3"/>
        <v>95.683453237410077</v>
      </c>
      <c r="I44" s="119">
        <v>1064000</v>
      </c>
      <c r="J44" s="118">
        <f t="shared" si="4"/>
        <v>115.14715351691225</v>
      </c>
      <c r="K44" s="118">
        <f t="shared" si="5"/>
        <v>95.683453237410077</v>
      </c>
      <c r="L44" s="119">
        <v>1037000</v>
      </c>
      <c r="M44" s="118">
        <f t="shared" si="6"/>
        <v>112.22518627541164</v>
      </c>
      <c r="N44" s="118">
        <f t="shared" si="7"/>
        <v>93.25539568345323</v>
      </c>
    </row>
    <row r="45" spans="1:14" ht="15" customHeight="1" x14ac:dyDescent="0.25">
      <c r="A45" s="19" t="s">
        <v>150</v>
      </c>
      <c r="B45" s="20" t="s">
        <v>80</v>
      </c>
      <c r="C45" s="21" t="s">
        <v>151</v>
      </c>
      <c r="D45" s="83">
        <f>SUM(D47:D48)</f>
        <v>1111979.2</v>
      </c>
      <c r="E45" s="90">
        <f>SUM(E46:E48)</f>
        <v>1609889.43</v>
      </c>
      <c r="F45" s="111">
        <f t="shared" ref="E45:L45" si="15">SUM(F47:F48)</f>
        <v>863721</v>
      </c>
      <c r="G45" s="116">
        <f t="shared" si="2"/>
        <v>77.674204697354057</v>
      </c>
      <c r="H45" s="116">
        <f t="shared" si="3"/>
        <v>53.650951668152771</v>
      </c>
      <c r="I45" s="121">
        <f t="shared" si="15"/>
        <v>863721</v>
      </c>
      <c r="J45" s="116">
        <f t="shared" si="4"/>
        <v>77.674204697354057</v>
      </c>
      <c r="K45" s="116">
        <f t="shared" si="5"/>
        <v>53.650951668152771</v>
      </c>
      <c r="L45" s="121">
        <f t="shared" si="15"/>
        <v>450000</v>
      </c>
      <c r="M45" s="116">
        <f t="shared" si="6"/>
        <v>40.468382861837704</v>
      </c>
      <c r="N45" s="116">
        <f t="shared" si="7"/>
        <v>27.952230234842901</v>
      </c>
    </row>
    <row r="46" spans="1:14" ht="15" customHeight="1" x14ac:dyDescent="0.25">
      <c r="A46" s="180" t="s">
        <v>190</v>
      </c>
      <c r="B46" s="178" t="s">
        <v>80</v>
      </c>
      <c r="C46" s="179" t="s">
        <v>189</v>
      </c>
      <c r="D46" s="172"/>
      <c r="E46" s="173">
        <v>496889.43</v>
      </c>
      <c r="F46" s="174"/>
      <c r="G46" s="118"/>
      <c r="H46" s="118"/>
      <c r="I46" s="175"/>
      <c r="J46" s="118"/>
      <c r="K46" s="118"/>
      <c r="L46" s="175"/>
      <c r="M46" s="118"/>
      <c r="N46" s="118"/>
    </row>
    <row r="47" spans="1:14" ht="15" customHeight="1" x14ac:dyDescent="0.25">
      <c r="A47" s="169" t="s">
        <v>152</v>
      </c>
      <c r="B47" s="170" t="s">
        <v>80</v>
      </c>
      <c r="C47" s="171" t="s">
        <v>153</v>
      </c>
      <c r="D47" s="172">
        <v>1111979.2</v>
      </c>
      <c r="E47" s="176">
        <v>1113000</v>
      </c>
      <c r="F47" s="109">
        <v>863721</v>
      </c>
      <c r="G47" s="118">
        <f t="shared" si="2"/>
        <v>77.674204697354057</v>
      </c>
      <c r="H47" s="118">
        <f t="shared" si="3"/>
        <v>77.602964959568737</v>
      </c>
      <c r="I47" s="119">
        <v>863721</v>
      </c>
      <c r="J47" s="118">
        <f t="shared" si="4"/>
        <v>77.674204697354057</v>
      </c>
      <c r="K47" s="118">
        <f t="shared" si="5"/>
        <v>77.602964959568737</v>
      </c>
      <c r="L47" s="119">
        <v>450000</v>
      </c>
      <c r="M47" s="118">
        <f t="shared" si="6"/>
        <v>40.468382861837704</v>
      </c>
      <c r="N47" s="118">
        <f t="shared" si="7"/>
        <v>40.431266846361183</v>
      </c>
    </row>
    <row r="48" spans="1:14" ht="15" customHeight="1" thickBot="1" x14ac:dyDescent="0.3">
      <c r="A48" s="169" t="s">
        <v>154</v>
      </c>
      <c r="B48" s="170" t="s">
        <v>80</v>
      </c>
      <c r="C48" s="171" t="s">
        <v>155</v>
      </c>
      <c r="D48" s="177" t="s">
        <v>176</v>
      </c>
      <c r="E48" s="107" t="s">
        <v>176</v>
      </c>
      <c r="F48" s="107" t="s">
        <v>176</v>
      </c>
      <c r="G48" s="100" t="s">
        <v>176</v>
      </c>
      <c r="H48" s="100" t="s">
        <v>176</v>
      </c>
      <c r="I48" s="107" t="s">
        <v>176</v>
      </c>
      <c r="J48" s="100" t="s">
        <v>176</v>
      </c>
      <c r="K48" s="100" t="s">
        <v>176</v>
      </c>
      <c r="L48" s="107" t="s">
        <v>176</v>
      </c>
      <c r="M48" s="100" t="s">
        <v>176</v>
      </c>
      <c r="N48" s="100" t="s">
        <v>176</v>
      </c>
    </row>
    <row r="49" spans="1:15" ht="12.95" customHeight="1" thickBot="1" x14ac:dyDescent="0.3">
      <c r="A49" s="25"/>
      <c r="B49" s="26"/>
      <c r="C49" s="26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5" ht="54.75" customHeight="1" thickBot="1" x14ac:dyDescent="0.3">
      <c r="A50" s="27" t="s">
        <v>156</v>
      </c>
      <c r="B50" s="28">
        <v>450</v>
      </c>
      <c r="C50" s="29" t="s">
        <v>15</v>
      </c>
      <c r="D50" s="86">
        <v>4248103.8899999997</v>
      </c>
      <c r="E50" s="30">
        <v>-7951707.21</v>
      </c>
      <c r="F50" s="30">
        <v>0</v>
      </c>
      <c r="G50" s="30"/>
      <c r="H50" s="30"/>
      <c r="I50" s="30">
        <v>0</v>
      </c>
      <c r="J50" s="30"/>
      <c r="K50" s="30"/>
      <c r="L50" s="30">
        <v>0</v>
      </c>
      <c r="M50" s="30"/>
      <c r="N50" s="30"/>
      <c r="O50" s="181"/>
    </row>
    <row r="51" spans="1:15" ht="12.95" customHeight="1" x14ac:dyDescent="0.25">
      <c r="A51" s="18"/>
      <c r="B51" s="31"/>
      <c r="C51" s="31"/>
      <c r="D51" s="31"/>
      <c r="E51" s="31"/>
      <c r="F51" s="31"/>
      <c r="G51" s="31"/>
      <c r="H51" s="31"/>
    </row>
    <row r="52" spans="1:15" ht="15" hidden="1" customHeight="1" x14ac:dyDescent="0.25">
      <c r="A52" s="32"/>
      <c r="B52" s="32"/>
      <c r="C52" s="32"/>
      <c r="D52" s="32"/>
      <c r="E52" s="33"/>
      <c r="F52" s="33"/>
      <c r="G52" s="33"/>
      <c r="H52" s="33"/>
    </row>
  </sheetData>
  <mergeCells count="15">
    <mergeCell ref="M4:M6"/>
    <mergeCell ref="N4:N6"/>
    <mergeCell ref="A1:N2"/>
    <mergeCell ref="A4:A6"/>
    <mergeCell ref="D4:D6"/>
    <mergeCell ref="F4:F6"/>
    <mergeCell ref="I4:I6"/>
    <mergeCell ref="L4:L6"/>
    <mergeCell ref="G4:G6"/>
    <mergeCell ref="H4:H6"/>
    <mergeCell ref="J4:J6"/>
    <mergeCell ref="K4:K6"/>
    <mergeCell ref="B4:B6"/>
    <mergeCell ref="C4:C6"/>
    <mergeCell ref="E4:E6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opLeftCell="B10" zoomScaleNormal="100" workbookViewId="0">
      <selection activeCell="J21" sqref="J21"/>
    </sheetView>
  </sheetViews>
  <sheetFormatPr defaultRowHeight="12.75" x14ac:dyDescent="0.2"/>
  <cols>
    <col min="1" max="1" width="57.28515625" style="34" customWidth="1"/>
    <col min="2" max="2" width="19.85546875" style="34" customWidth="1"/>
    <col min="3" max="3" width="22.85546875" style="34" customWidth="1"/>
    <col min="4" max="4" width="21.28515625" style="34" customWidth="1"/>
    <col min="5" max="5" width="16.140625" style="34" customWidth="1"/>
    <col min="6" max="6" width="18.28515625" style="34" customWidth="1"/>
    <col min="7" max="7" width="18" style="34" customWidth="1"/>
    <col min="8" max="8" width="18.7109375" style="34" customWidth="1"/>
    <col min="9" max="9" width="21.28515625" style="34" customWidth="1"/>
    <col min="10" max="10" width="21.7109375" style="34" customWidth="1"/>
    <col min="11" max="11" width="19.5703125" style="34" customWidth="1"/>
    <col min="12" max="12" width="17.28515625" style="34" customWidth="1"/>
    <col min="13" max="251" width="9.140625" style="34"/>
    <col min="252" max="252" width="70" style="34" customWidth="1"/>
    <col min="253" max="253" width="0" style="34" hidden="1" customWidth="1"/>
    <col min="254" max="254" width="19.85546875" style="34" customWidth="1"/>
    <col min="255" max="255" width="18.85546875" style="34" customWidth="1"/>
    <col min="256" max="256" width="14" style="34" customWidth="1"/>
    <col min="257" max="257" width="22.85546875" style="34" customWidth="1"/>
    <col min="258" max="258" width="21.28515625" style="34" customWidth="1"/>
    <col min="259" max="259" width="16.140625" style="34" customWidth="1"/>
    <col min="260" max="507" width="9.140625" style="34"/>
    <col min="508" max="508" width="70" style="34" customWidth="1"/>
    <col min="509" max="509" width="0" style="34" hidden="1" customWidth="1"/>
    <col min="510" max="510" width="19.85546875" style="34" customWidth="1"/>
    <col min="511" max="511" width="18.85546875" style="34" customWidth="1"/>
    <col min="512" max="512" width="14" style="34" customWidth="1"/>
    <col min="513" max="513" width="22.85546875" style="34" customWidth="1"/>
    <col min="514" max="514" width="21.28515625" style="34" customWidth="1"/>
    <col min="515" max="515" width="16.140625" style="34" customWidth="1"/>
    <col min="516" max="763" width="9.140625" style="34"/>
    <col min="764" max="764" width="70" style="34" customWidth="1"/>
    <col min="765" max="765" width="0" style="34" hidden="1" customWidth="1"/>
    <col min="766" max="766" width="19.85546875" style="34" customWidth="1"/>
    <col min="767" max="767" width="18.85546875" style="34" customWidth="1"/>
    <col min="768" max="768" width="14" style="34" customWidth="1"/>
    <col min="769" max="769" width="22.85546875" style="34" customWidth="1"/>
    <col min="770" max="770" width="21.28515625" style="34" customWidth="1"/>
    <col min="771" max="771" width="16.140625" style="34" customWidth="1"/>
    <col min="772" max="1019" width="9.140625" style="34"/>
    <col min="1020" max="1020" width="70" style="34" customWidth="1"/>
    <col min="1021" max="1021" width="0" style="34" hidden="1" customWidth="1"/>
    <col min="1022" max="1022" width="19.85546875" style="34" customWidth="1"/>
    <col min="1023" max="1023" width="18.85546875" style="34" customWidth="1"/>
    <col min="1024" max="1024" width="14" style="34" customWidth="1"/>
    <col min="1025" max="1025" width="22.85546875" style="34" customWidth="1"/>
    <col min="1026" max="1026" width="21.28515625" style="34" customWidth="1"/>
    <col min="1027" max="1027" width="16.140625" style="34" customWidth="1"/>
    <col min="1028" max="1275" width="9.140625" style="34"/>
    <col min="1276" max="1276" width="70" style="34" customWidth="1"/>
    <col min="1277" max="1277" width="0" style="34" hidden="1" customWidth="1"/>
    <col min="1278" max="1278" width="19.85546875" style="34" customWidth="1"/>
    <col min="1279" max="1279" width="18.85546875" style="34" customWidth="1"/>
    <col min="1280" max="1280" width="14" style="34" customWidth="1"/>
    <col min="1281" max="1281" width="22.85546875" style="34" customWidth="1"/>
    <col min="1282" max="1282" width="21.28515625" style="34" customWidth="1"/>
    <col min="1283" max="1283" width="16.140625" style="34" customWidth="1"/>
    <col min="1284" max="1531" width="9.140625" style="34"/>
    <col min="1532" max="1532" width="70" style="34" customWidth="1"/>
    <col min="1533" max="1533" width="0" style="34" hidden="1" customWidth="1"/>
    <col min="1534" max="1534" width="19.85546875" style="34" customWidth="1"/>
    <col min="1535" max="1535" width="18.85546875" style="34" customWidth="1"/>
    <col min="1536" max="1536" width="14" style="34" customWidth="1"/>
    <col min="1537" max="1537" width="22.85546875" style="34" customWidth="1"/>
    <col min="1538" max="1538" width="21.28515625" style="34" customWidth="1"/>
    <col min="1539" max="1539" width="16.140625" style="34" customWidth="1"/>
    <col min="1540" max="1787" width="9.140625" style="34"/>
    <col min="1788" max="1788" width="70" style="34" customWidth="1"/>
    <col min="1789" max="1789" width="0" style="34" hidden="1" customWidth="1"/>
    <col min="1790" max="1790" width="19.85546875" style="34" customWidth="1"/>
    <col min="1791" max="1791" width="18.85546875" style="34" customWidth="1"/>
    <col min="1792" max="1792" width="14" style="34" customWidth="1"/>
    <col min="1793" max="1793" width="22.85546875" style="34" customWidth="1"/>
    <col min="1794" max="1794" width="21.28515625" style="34" customWidth="1"/>
    <col min="1795" max="1795" width="16.140625" style="34" customWidth="1"/>
    <col min="1796" max="2043" width="9.140625" style="34"/>
    <col min="2044" max="2044" width="70" style="34" customWidth="1"/>
    <col min="2045" max="2045" width="0" style="34" hidden="1" customWidth="1"/>
    <col min="2046" max="2046" width="19.85546875" style="34" customWidth="1"/>
    <col min="2047" max="2047" width="18.85546875" style="34" customWidth="1"/>
    <col min="2048" max="2048" width="14" style="34" customWidth="1"/>
    <col min="2049" max="2049" width="22.85546875" style="34" customWidth="1"/>
    <col min="2050" max="2050" width="21.28515625" style="34" customWidth="1"/>
    <col min="2051" max="2051" width="16.140625" style="34" customWidth="1"/>
    <col min="2052" max="2299" width="9.140625" style="34"/>
    <col min="2300" max="2300" width="70" style="34" customWidth="1"/>
    <col min="2301" max="2301" width="0" style="34" hidden="1" customWidth="1"/>
    <col min="2302" max="2302" width="19.85546875" style="34" customWidth="1"/>
    <col min="2303" max="2303" width="18.85546875" style="34" customWidth="1"/>
    <col min="2304" max="2304" width="14" style="34" customWidth="1"/>
    <col min="2305" max="2305" width="22.85546875" style="34" customWidth="1"/>
    <col min="2306" max="2306" width="21.28515625" style="34" customWidth="1"/>
    <col min="2307" max="2307" width="16.140625" style="34" customWidth="1"/>
    <col min="2308" max="2555" width="9.140625" style="34"/>
    <col min="2556" max="2556" width="70" style="34" customWidth="1"/>
    <col min="2557" max="2557" width="0" style="34" hidden="1" customWidth="1"/>
    <col min="2558" max="2558" width="19.85546875" style="34" customWidth="1"/>
    <col min="2559" max="2559" width="18.85546875" style="34" customWidth="1"/>
    <col min="2560" max="2560" width="14" style="34" customWidth="1"/>
    <col min="2561" max="2561" width="22.85546875" style="34" customWidth="1"/>
    <col min="2562" max="2562" width="21.28515625" style="34" customWidth="1"/>
    <col min="2563" max="2563" width="16.140625" style="34" customWidth="1"/>
    <col min="2564" max="2811" width="9.140625" style="34"/>
    <col min="2812" max="2812" width="70" style="34" customWidth="1"/>
    <col min="2813" max="2813" width="0" style="34" hidden="1" customWidth="1"/>
    <col min="2814" max="2814" width="19.85546875" style="34" customWidth="1"/>
    <col min="2815" max="2815" width="18.85546875" style="34" customWidth="1"/>
    <col min="2816" max="2816" width="14" style="34" customWidth="1"/>
    <col min="2817" max="2817" width="22.85546875" style="34" customWidth="1"/>
    <col min="2818" max="2818" width="21.28515625" style="34" customWidth="1"/>
    <col min="2819" max="2819" width="16.140625" style="34" customWidth="1"/>
    <col min="2820" max="3067" width="9.140625" style="34"/>
    <col min="3068" max="3068" width="70" style="34" customWidth="1"/>
    <col min="3069" max="3069" width="0" style="34" hidden="1" customWidth="1"/>
    <col min="3070" max="3070" width="19.85546875" style="34" customWidth="1"/>
    <col min="3071" max="3071" width="18.85546875" style="34" customWidth="1"/>
    <col min="3072" max="3072" width="14" style="34" customWidth="1"/>
    <col min="3073" max="3073" width="22.85546875" style="34" customWidth="1"/>
    <col min="3074" max="3074" width="21.28515625" style="34" customWidth="1"/>
    <col min="3075" max="3075" width="16.140625" style="34" customWidth="1"/>
    <col min="3076" max="3323" width="9.140625" style="34"/>
    <col min="3324" max="3324" width="70" style="34" customWidth="1"/>
    <col min="3325" max="3325" width="0" style="34" hidden="1" customWidth="1"/>
    <col min="3326" max="3326" width="19.85546875" style="34" customWidth="1"/>
    <col min="3327" max="3327" width="18.85546875" style="34" customWidth="1"/>
    <col min="3328" max="3328" width="14" style="34" customWidth="1"/>
    <col min="3329" max="3329" width="22.85546875" style="34" customWidth="1"/>
    <col min="3330" max="3330" width="21.28515625" style="34" customWidth="1"/>
    <col min="3331" max="3331" width="16.140625" style="34" customWidth="1"/>
    <col min="3332" max="3579" width="9.140625" style="34"/>
    <col min="3580" max="3580" width="70" style="34" customWidth="1"/>
    <col min="3581" max="3581" width="0" style="34" hidden="1" customWidth="1"/>
    <col min="3582" max="3582" width="19.85546875" style="34" customWidth="1"/>
    <col min="3583" max="3583" width="18.85546875" style="34" customWidth="1"/>
    <col min="3584" max="3584" width="14" style="34" customWidth="1"/>
    <col min="3585" max="3585" width="22.85546875" style="34" customWidth="1"/>
    <col min="3586" max="3586" width="21.28515625" style="34" customWidth="1"/>
    <col min="3587" max="3587" width="16.140625" style="34" customWidth="1"/>
    <col min="3588" max="3835" width="9.140625" style="34"/>
    <col min="3836" max="3836" width="70" style="34" customWidth="1"/>
    <col min="3837" max="3837" width="0" style="34" hidden="1" customWidth="1"/>
    <col min="3838" max="3838" width="19.85546875" style="34" customWidth="1"/>
    <col min="3839" max="3839" width="18.85546875" style="34" customWidth="1"/>
    <col min="3840" max="3840" width="14" style="34" customWidth="1"/>
    <col min="3841" max="3841" width="22.85546875" style="34" customWidth="1"/>
    <col min="3842" max="3842" width="21.28515625" style="34" customWidth="1"/>
    <col min="3843" max="3843" width="16.140625" style="34" customWidth="1"/>
    <col min="3844" max="4091" width="9.140625" style="34"/>
    <col min="4092" max="4092" width="70" style="34" customWidth="1"/>
    <col min="4093" max="4093" width="0" style="34" hidden="1" customWidth="1"/>
    <col min="4094" max="4094" width="19.85546875" style="34" customWidth="1"/>
    <col min="4095" max="4095" width="18.85546875" style="34" customWidth="1"/>
    <col min="4096" max="4096" width="14" style="34" customWidth="1"/>
    <col min="4097" max="4097" width="22.85546875" style="34" customWidth="1"/>
    <col min="4098" max="4098" width="21.28515625" style="34" customWidth="1"/>
    <col min="4099" max="4099" width="16.140625" style="34" customWidth="1"/>
    <col min="4100" max="4347" width="9.140625" style="34"/>
    <col min="4348" max="4348" width="70" style="34" customWidth="1"/>
    <col min="4349" max="4349" width="0" style="34" hidden="1" customWidth="1"/>
    <col min="4350" max="4350" width="19.85546875" style="34" customWidth="1"/>
    <col min="4351" max="4351" width="18.85546875" style="34" customWidth="1"/>
    <col min="4352" max="4352" width="14" style="34" customWidth="1"/>
    <col min="4353" max="4353" width="22.85546875" style="34" customWidth="1"/>
    <col min="4354" max="4354" width="21.28515625" style="34" customWidth="1"/>
    <col min="4355" max="4355" width="16.140625" style="34" customWidth="1"/>
    <col min="4356" max="4603" width="9.140625" style="34"/>
    <col min="4604" max="4604" width="70" style="34" customWidth="1"/>
    <col min="4605" max="4605" width="0" style="34" hidden="1" customWidth="1"/>
    <col min="4606" max="4606" width="19.85546875" style="34" customWidth="1"/>
    <col min="4607" max="4607" width="18.85546875" style="34" customWidth="1"/>
    <col min="4608" max="4608" width="14" style="34" customWidth="1"/>
    <col min="4609" max="4609" width="22.85546875" style="34" customWidth="1"/>
    <col min="4610" max="4610" width="21.28515625" style="34" customWidth="1"/>
    <col min="4611" max="4611" width="16.140625" style="34" customWidth="1"/>
    <col min="4612" max="4859" width="9.140625" style="34"/>
    <col min="4860" max="4860" width="70" style="34" customWidth="1"/>
    <col min="4861" max="4861" width="0" style="34" hidden="1" customWidth="1"/>
    <col min="4862" max="4862" width="19.85546875" style="34" customWidth="1"/>
    <col min="4863" max="4863" width="18.85546875" style="34" customWidth="1"/>
    <col min="4864" max="4864" width="14" style="34" customWidth="1"/>
    <col min="4865" max="4865" width="22.85546875" style="34" customWidth="1"/>
    <col min="4866" max="4866" width="21.28515625" style="34" customWidth="1"/>
    <col min="4867" max="4867" width="16.140625" style="34" customWidth="1"/>
    <col min="4868" max="5115" width="9.140625" style="34"/>
    <col min="5116" max="5116" width="70" style="34" customWidth="1"/>
    <col min="5117" max="5117" width="0" style="34" hidden="1" customWidth="1"/>
    <col min="5118" max="5118" width="19.85546875" style="34" customWidth="1"/>
    <col min="5119" max="5119" width="18.85546875" style="34" customWidth="1"/>
    <col min="5120" max="5120" width="14" style="34" customWidth="1"/>
    <col min="5121" max="5121" width="22.85546875" style="34" customWidth="1"/>
    <col min="5122" max="5122" width="21.28515625" style="34" customWidth="1"/>
    <col min="5123" max="5123" width="16.140625" style="34" customWidth="1"/>
    <col min="5124" max="5371" width="9.140625" style="34"/>
    <col min="5372" max="5372" width="70" style="34" customWidth="1"/>
    <col min="5373" max="5373" width="0" style="34" hidden="1" customWidth="1"/>
    <col min="5374" max="5374" width="19.85546875" style="34" customWidth="1"/>
    <col min="5375" max="5375" width="18.85546875" style="34" customWidth="1"/>
    <col min="5376" max="5376" width="14" style="34" customWidth="1"/>
    <col min="5377" max="5377" width="22.85546875" style="34" customWidth="1"/>
    <col min="5378" max="5378" width="21.28515625" style="34" customWidth="1"/>
    <col min="5379" max="5379" width="16.140625" style="34" customWidth="1"/>
    <col min="5380" max="5627" width="9.140625" style="34"/>
    <col min="5628" max="5628" width="70" style="34" customWidth="1"/>
    <col min="5629" max="5629" width="0" style="34" hidden="1" customWidth="1"/>
    <col min="5630" max="5630" width="19.85546875" style="34" customWidth="1"/>
    <col min="5631" max="5631" width="18.85546875" style="34" customWidth="1"/>
    <col min="5632" max="5632" width="14" style="34" customWidth="1"/>
    <col min="5633" max="5633" width="22.85546875" style="34" customWidth="1"/>
    <col min="5634" max="5634" width="21.28515625" style="34" customWidth="1"/>
    <col min="5635" max="5635" width="16.140625" style="34" customWidth="1"/>
    <col min="5636" max="5883" width="9.140625" style="34"/>
    <col min="5884" max="5884" width="70" style="34" customWidth="1"/>
    <col min="5885" max="5885" width="0" style="34" hidden="1" customWidth="1"/>
    <col min="5886" max="5886" width="19.85546875" style="34" customWidth="1"/>
    <col min="5887" max="5887" width="18.85546875" style="34" customWidth="1"/>
    <col min="5888" max="5888" width="14" style="34" customWidth="1"/>
    <col min="5889" max="5889" width="22.85546875" style="34" customWidth="1"/>
    <col min="5890" max="5890" width="21.28515625" style="34" customWidth="1"/>
    <col min="5891" max="5891" width="16.140625" style="34" customWidth="1"/>
    <col min="5892" max="6139" width="9.140625" style="34"/>
    <col min="6140" max="6140" width="70" style="34" customWidth="1"/>
    <col min="6141" max="6141" width="0" style="34" hidden="1" customWidth="1"/>
    <col min="6142" max="6142" width="19.85546875" style="34" customWidth="1"/>
    <col min="6143" max="6143" width="18.85546875" style="34" customWidth="1"/>
    <col min="6144" max="6144" width="14" style="34" customWidth="1"/>
    <col min="6145" max="6145" width="22.85546875" style="34" customWidth="1"/>
    <col min="6146" max="6146" width="21.28515625" style="34" customWidth="1"/>
    <col min="6147" max="6147" width="16.140625" style="34" customWidth="1"/>
    <col min="6148" max="6395" width="9.140625" style="34"/>
    <col min="6396" max="6396" width="70" style="34" customWidth="1"/>
    <col min="6397" max="6397" width="0" style="34" hidden="1" customWidth="1"/>
    <col min="6398" max="6398" width="19.85546875" style="34" customWidth="1"/>
    <col min="6399" max="6399" width="18.85546875" style="34" customWidth="1"/>
    <col min="6400" max="6400" width="14" style="34" customWidth="1"/>
    <col min="6401" max="6401" width="22.85546875" style="34" customWidth="1"/>
    <col min="6402" max="6402" width="21.28515625" style="34" customWidth="1"/>
    <col min="6403" max="6403" width="16.140625" style="34" customWidth="1"/>
    <col min="6404" max="6651" width="9.140625" style="34"/>
    <col min="6652" max="6652" width="70" style="34" customWidth="1"/>
    <col min="6653" max="6653" width="0" style="34" hidden="1" customWidth="1"/>
    <col min="6654" max="6654" width="19.85546875" style="34" customWidth="1"/>
    <col min="6655" max="6655" width="18.85546875" style="34" customWidth="1"/>
    <col min="6656" max="6656" width="14" style="34" customWidth="1"/>
    <col min="6657" max="6657" width="22.85546875" style="34" customWidth="1"/>
    <col min="6658" max="6658" width="21.28515625" style="34" customWidth="1"/>
    <col min="6659" max="6659" width="16.140625" style="34" customWidth="1"/>
    <col min="6660" max="6907" width="9.140625" style="34"/>
    <col min="6908" max="6908" width="70" style="34" customWidth="1"/>
    <col min="6909" max="6909" width="0" style="34" hidden="1" customWidth="1"/>
    <col min="6910" max="6910" width="19.85546875" style="34" customWidth="1"/>
    <col min="6911" max="6911" width="18.85546875" style="34" customWidth="1"/>
    <col min="6912" max="6912" width="14" style="34" customWidth="1"/>
    <col min="6913" max="6913" width="22.85546875" style="34" customWidth="1"/>
    <col min="6914" max="6914" width="21.28515625" style="34" customWidth="1"/>
    <col min="6915" max="6915" width="16.140625" style="34" customWidth="1"/>
    <col min="6916" max="7163" width="9.140625" style="34"/>
    <col min="7164" max="7164" width="70" style="34" customWidth="1"/>
    <col min="7165" max="7165" width="0" style="34" hidden="1" customWidth="1"/>
    <col min="7166" max="7166" width="19.85546875" style="34" customWidth="1"/>
    <col min="7167" max="7167" width="18.85546875" style="34" customWidth="1"/>
    <col min="7168" max="7168" width="14" style="34" customWidth="1"/>
    <col min="7169" max="7169" width="22.85546875" style="34" customWidth="1"/>
    <col min="7170" max="7170" width="21.28515625" style="34" customWidth="1"/>
    <col min="7171" max="7171" width="16.140625" style="34" customWidth="1"/>
    <col min="7172" max="7419" width="9.140625" style="34"/>
    <col min="7420" max="7420" width="70" style="34" customWidth="1"/>
    <col min="7421" max="7421" width="0" style="34" hidden="1" customWidth="1"/>
    <col min="7422" max="7422" width="19.85546875" style="34" customWidth="1"/>
    <col min="7423" max="7423" width="18.85546875" style="34" customWidth="1"/>
    <col min="7424" max="7424" width="14" style="34" customWidth="1"/>
    <col min="7425" max="7425" width="22.85546875" style="34" customWidth="1"/>
    <col min="7426" max="7426" width="21.28515625" style="34" customWidth="1"/>
    <col min="7427" max="7427" width="16.140625" style="34" customWidth="1"/>
    <col min="7428" max="7675" width="9.140625" style="34"/>
    <col min="7676" max="7676" width="70" style="34" customWidth="1"/>
    <col min="7677" max="7677" width="0" style="34" hidden="1" customWidth="1"/>
    <col min="7678" max="7678" width="19.85546875" style="34" customWidth="1"/>
    <col min="7679" max="7679" width="18.85546875" style="34" customWidth="1"/>
    <col min="7680" max="7680" width="14" style="34" customWidth="1"/>
    <col min="7681" max="7681" width="22.85546875" style="34" customWidth="1"/>
    <col min="7682" max="7682" width="21.28515625" style="34" customWidth="1"/>
    <col min="7683" max="7683" width="16.140625" style="34" customWidth="1"/>
    <col min="7684" max="7931" width="9.140625" style="34"/>
    <col min="7932" max="7932" width="70" style="34" customWidth="1"/>
    <col min="7933" max="7933" width="0" style="34" hidden="1" customWidth="1"/>
    <col min="7934" max="7934" width="19.85546875" style="34" customWidth="1"/>
    <col min="7935" max="7935" width="18.85546875" style="34" customWidth="1"/>
    <col min="7936" max="7936" width="14" style="34" customWidth="1"/>
    <col min="7937" max="7937" width="22.85546875" style="34" customWidth="1"/>
    <col min="7938" max="7938" width="21.28515625" style="34" customWidth="1"/>
    <col min="7939" max="7939" width="16.140625" style="34" customWidth="1"/>
    <col min="7940" max="8187" width="9.140625" style="34"/>
    <col min="8188" max="8188" width="70" style="34" customWidth="1"/>
    <col min="8189" max="8189" width="0" style="34" hidden="1" customWidth="1"/>
    <col min="8190" max="8190" width="19.85546875" style="34" customWidth="1"/>
    <col min="8191" max="8191" width="18.85546875" style="34" customWidth="1"/>
    <col min="8192" max="8192" width="14" style="34" customWidth="1"/>
    <col min="8193" max="8193" width="22.85546875" style="34" customWidth="1"/>
    <col min="8194" max="8194" width="21.28515625" style="34" customWidth="1"/>
    <col min="8195" max="8195" width="16.140625" style="34" customWidth="1"/>
    <col min="8196" max="8443" width="9.140625" style="34"/>
    <col min="8444" max="8444" width="70" style="34" customWidth="1"/>
    <col min="8445" max="8445" width="0" style="34" hidden="1" customWidth="1"/>
    <col min="8446" max="8446" width="19.85546875" style="34" customWidth="1"/>
    <col min="8447" max="8447" width="18.85546875" style="34" customWidth="1"/>
    <col min="8448" max="8448" width="14" style="34" customWidth="1"/>
    <col min="8449" max="8449" width="22.85546875" style="34" customWidth="1"/>
    <col min="8450" max="8450" width="21.28515625" style="34" customWidth="1"/>
    <col min="8451" max="8451" width="16.140625" style="34" customWidth="1"/>
    <col min="8452" max="8699" width="9.140625" style="34"/>
    <col min="8700" max="8700" width="70" style="34" customWidth="1"/>
    <col min="8701" max="8701" width="0" style="34" hidden="1" customWidth="1"/>
    <col min="8702" max="8702" width="19.85546875" style="34" customWidth="1"/>
    <col min="8703" max="8703" width="18.85546875" style="34" customWidth="1"/>
    <col min="8704" max="8704" width="14" style="34" customWidth="1"/>
    <col min="8705" max="8705" width="22.85546875" style="34" customWidth="1"/>
    <col min="8706" max="8706" width="21.28515625" style="34" customWidth="1"/>
    <col min="8707" max="8707" width="16.140625" style="34" customWidth="1"/>
    <col min="8708" max="8955" width="9.140625" style="34"/>
    <col min="8956" max="8956" width="70" style="34" customWidth="1"/>
    <col min="8957" max="8957" width="0" style="34" hidden="1" customWidth="1"/>
    <col min="8958" max="8958" width="19.85546875" style="34" customWidth="1"/>
    <col min="8959" max="8959" width="18.85546875" style="34" customWidth="1"/>
    <col min="8960" max="8960" width="14" style="34" customWidth="1"/>
    <col min="8961" max="8961" width="22.85546875" style="34" customWidth="1"/>
    <col min="8962" max="8962" width="21.28515625" style="34" customWidth="1"/>
    <col min="8963" max="8963" width="16.140625" style="34" customWidth="1"/>
    <col min="8964" max="9211" width="9.140625" style="34"/>
    <col min="9212" max="9212" width="70" style="34" customWidth="1"/>
    <col min="9213" max="9213" width="0" style="34" hidden="1" customWidth="1"/>
    <col min="9214" max="9214" width="19.85546875" style="34" customWidth="1"/>
    <col min="9215" max="9215" width="18.85546875" style="34" customWidth="1"/>
    <col min="9216" max="9216" width="14" style="34" customWidth="1"/>
    <col min="9217" max="9217" width="22.85546875" style="34" customWidth="1"/>
    <col min="9218" max="9218" width="21.28515625" style="34" customWidth="1"/>
    <col min="9219" max="9219" width="16.140625" style="34" customWidth="1"/>
    <col min="9220" max="9467" width="9.140625" style="34"/>
    <col min="9468" max="9468" width="70" style="34" customWidth="1"/>
    <col min="9469" max="9469" width="0" style="34" hidden="1" customWidth="1"/>
    <col min="9470" max="9470" width="19.85546875" style="34" customWidth="1"/>
    <col min="9471" max="9471" width="18.85546875" style="34" customWidth="1"/>
    <col min="9472" max="9472" width="14" style="34" customWidth="1"/>
    <col min="9473" max="9473" width="22.85546875" style="34" customWidth="1"/>
    <col min="9474" max="9474" width="21.28515625" style="34" customWidth="1"/>
    <col min="9475" max="9475" width="16.140625" style="34" customWidth="1"/>
    <col min="9476" max="9723" width="9.140625" style="34"/>
    <col min="9724" max="9724" width="70" style="34" customWidth="1"/>
    <col min="9725" max="9725" width="0" style="34" hidden="1" customWidth="1"/>
    <col min="9726" max="9726" width="19.85546875" style="34" customWidth="1"/>
    <col min="9727" max="9727" width="18.85546875" style="34" customWidth="1"/>
    <col min="9728" max="9728" width="14" style="34" customWidth="1"/>
    <col min="9729" max="9729" width="22.85546875" style="34" customWidth="1"/>
    <col min="9730" max="9730" width="21.28515625" style="34" customWidth="1"/>
    <col min="9731" max="9731" width="16.140625" style="34" customWidth="1"/>
    <col min="9732" max="9979" width="9.140625" style="34"/>
    <col min="9980" max="9980" width="70" style="34" customWidth="1"/>
    <col min="9981" max="9981" width="0" style="34" hidden="1" customWidth="1"/>
    <col min="9982" max="9982" width="19.85546875" style="34" customWidth="1"/>
    <col min="9983" max="9983" width="18.85546875" style="34" customWidth="1"/>
    <col min="9984" max="9984" width="14" style="34" customWidth="1"/>
    <col min="9985" max="9985" width="22.85546875" style="34" customWidth="1"/>
    <col min="9986" max="9986" width="21.28515625" style="34" customWidth="1"/>
    <col min="9987" max="9987" width="16.140625" style="34" customWidth="1"/>
    <col min="9988" max="10235" width="9.140625" style="34"/>
    <col min="10236" max="10236" width="70" style="34" customWidth="1"/>
    <col min="10237" max="10237" width="0" style="34" hidden="1" customWidth="1"/>
    <col min="10238" max="10238" width="19.85546875" style="34" customWidth="1"/>
    <col min="10239" max="10239" width="18.85546875" style="34" customWidth="1"/>
    <col min="10240" max="10240" width="14" style="34" customWidth="1"/>
    <col min="10241" max="10241" width="22.85546875" style="34" customWidth="1"/>
    <col min="10242" max="10242" width="21.28515625" style="34" customWidth="1"/>
    <col min="10243" max="10243" width="16.140625" style="34" customWidth="1"/>
    <col min="10244" max="10491" width="9.140625" style="34"/>
    <col min="10492" max="10492" width="70" style="34" customWidth="1"/>
    <col min="10493" max="10493" width="0" style="34" hidden="1" customWidth="1"/>
    <col min="10494" max="10494" width="19.85546875" style="34" customWidth="1"/>
    <col min="10495" max="10495" width="18.85546875" style="34" customWidth="1"/>
    <col min="10496" max="10496" width="14" style="34" customWidth="1"/>
    <col min="10497" max="10497" width="22.85546875" style="34" customWidth="1"/>
    <col min="10498" max="10498" width="21.28515625" style="34" customWidth="1"/>
    <col min="10499" max="10499" width="16.140625" style="34" customWidth="1"/>
    <col min="10500" max="10747" width="9.140625" style="34"/>
    <col min="10748" max="10748" width="70" style="34" customWidth="1"/>
    <col min="10749" max="10749" width="0" style="34" hidden="1" customWidth="1"/>
    <col min="10750" max="10750" width="19.85546875" style="34" customWidth="1"/>
    <col min="10751" max="10751" width="18.85546875" style="34" customWidth="1"/>
    <col min="10752" max="10752" width="14" style="34" customWidth="1"/>
    <col min="10753" max="10753" width="22.85546875" style="34" customWidth="1"/>
    <col min="10754" max="10754" width="21.28515625" style="34" customWidth="1"/>
    <col min="10755" max="10755" width="16.140625" style="34" customWidth="1"/>
    <col min="10756" max="11003" width="9.140625" style="34"/>
    <col min="11004" max="11004" width="70" style="34" customWidth="1"/>
    <col min="11005" max="11005" width="0" style="34" hidden="1" customWidth="1"/>
    <col min="11006" max="11006" width="19.85546875" style="34" customWidth="1"/>
    <col min="11007" max="11007" width="18.85546875" style="34" customWidth="1"/>
    <col min="11008" max="11008" width="14" style="34" customWidth="1"/>
    <col min="11009" max="11009" width="22.85546875" style="34" customWidth="1"/>
    <col min="11010" max="11010" width="21.28515625" style="34" customWidth="1"/>
    <col min="11011" max="11011" width="16.140625" style="34" customWidth="1"/>
    <col min="11012" max="11259" width="9.140625" style="34"/>
    <col min="11260" max="11260" width="70" style="34" customWidth="1"/>
    <col min="11261" max="11261" width="0" style="34" hidden="1" customWidth="1"/>
    <col min="11262" max="11262" width="19.85546875" style="34" customWidth="1"/>
    <col min="11263" max="11263" width="18.85546875" style="34" customWidth="1"/>
    <col min="11264" max="11264" width="14" style="34" customWidth="1"/>
    <col min="11265" max="11265" width="22.85546875" style="34" customWidth="1"/>
    <col min="11266" max="11266" width="21.28515625" style="34" customWidth="1"/>
    <col min="11267" max="11267" width="16.140625" style="34" customWidth="1"/>
    <col min="11268" max="11515" width="9.140625" style="34"/>
    <col min="11516" max="11516" width="70" style="34" customWidth="1"/>
    <col min="11517" max="11517" width="0" style="34" hidden="1" customWidth="1"/>
    <col min="11518" max="11518" width="19.85546875" style="34" customWidth="1"/>
    <col min="11519" max="11519" width="18.85546875" style="34" customWidth="1"/>
    <col min="11520" max="11520" width="14" style="34" customWidth="1"/>
    <col min="11521" max="11521" width="22.85546875" style="34" customWidth="1"/>
    <col min="11522" max="11522" width="21.28515625" style="34" customWidth="1"/>
    <col min="11523" max="11523" width="16.140625" style="34" customWidth="1"/>
    <col min="11524" max="11771" width="9.140625" style="34"/>
    <col min="11772" max="11772" width="70" style="34" customWidth="1"/>
    <col min="11773" max="11773" width="0" style="34" hidden="1" customWidth="1"/>
    <col min="11774" max="11774" width="19.85546875" style="34" customWidth="1"/>
    <col min="11775" max="11775" width="18.85546875" style="34" customWidth="1"/>
    <col min="11776" max="11776" width="14" style="34" customWidth="1"/>
    <col min="11777" max="11777" width="22.85546875" style="34" customWidth="1"/>
    <col min="11778" max="11778" width="21.28515625" style="34" customWidth="1"/>
    <col min="11779" max="11779" width="16.140625" style="34" customWidth="1"/>
    <col min="11780" max="12027" width="9.140625" style="34"/>
    <col min="12028" max="12028" width="70" style="34" customWidth="1"/>
    <col min="12029" max="12029" width="0" style="34" hidden="1" customWidth="1"/>
    <col min="12030" max="12030" width="19.85546875" style="34" customWidth="1"/>
    <col min="12031" max="12031" width="18.85546875" style="34" customWidth="1"/>
    <col min="12032" max="12032" width="14" style="34" customWidth="1"/>
    <col min="12033" max="12033" width="22.85546875" style="34" customWidth="1"/>
    <col min="12034" max="12034" width="21.28515625" style="34" customWidth="1"/>
    <col min="12035" max="12035" width="16.140625" style="34" customWidth="1"/>
    <col min="12036" max="12283" width="9.140625" style="34"/>
    <col min="12284" max="12284" width="70" style="34" customWidth="1"/>
    <col min="12285" max="12285" width="0" style="34" hidden="1" customWidth="1"/>
    <col min="12286" max="12286" width="19.85546875" style="34" customWidth="1"/>
    <col min="12287" max="12287" width="18.85546875" style="34" customWidth="1"/>
    <col min="12288" max="12288" width="14" style="34" customWidth="1"/>
    <col min="12289" max="12289" width="22.85546875" style="34" customWidth="1"/>
    <col min="12290" max="12290" width="21.28515625" style="34" customWidth="1"/>
    <col min="12291" max="12291" width="16.140625" style="34" customWidth="1"/>
    <col min="12292" max="12539" width="9.140625" style="34"/>
    <col min="12540" max="12540" width="70" style="34" customWidth="1"/>
    <col min="12541" max="12541" width="0" style="34" hidden="1" customWidth="1"/>
    <col min="12542" max="12542" width="19.85546875" style="34" customWidth="1"/>
    <col min="12543" max="12543" width="18.85546875" style="34" customWidth="1"/>
    <col min="12544" max="12544" width="14" style="34" customWidth="1"/>
    <col min="12545" max="12545" width="22.85546875" style="34" customWidth="1"/>
    <col min="12546" max="12546" width="21.28515625" style="34" customWidth="1"/>
    <col min="12547" max="12547" width="16.140625" style="34" customWidth="1"/>
    <col min="12548" max="12795" width="9.140625" style="34"/>
    <col min="12796" max="12796" width="70" style="34" customWidth="1"/>
    <col min="12797" max="12797" width="0" style="34" hidden="1" customWidth="1"/>
    <col min="12798" max="12798" width="19.85546875" style="34" customWidth="1"/>
    <col min="12799" max="12799" width="18.85546875" style="34" customWidth="1"/>
    <col min="12800" max="12800" width="14" style="34" customWidth="1"/>
    <col min="12801" max="12801" width="22.85546875" style="34" customWidth="1"/>
    <col min="12802" max="12802" width="21.28515625" style="34" customWidth="1"/>
    <col min="12803" max="12803" width="16.140625" style="34" customWidth="1"/>
    <col min="12804" max="13051" width="9.140625" style="34"/>
    <col min="13052" max="13052" width="70" style="34" customWidth="1"/>
    <col min="13053" max="13053" width="0" style="34" hidden="1" customWidth="1"/>
    <col min="13054" max="13054" width="19.85546875" style="34" customWidth="1"/>
    <col min="13055" max="13055" width="18.85546875" style="34" customWidth="1"/>
    <col min="13056" max="13056" width="14" style="34" customWidth="1"/>
    <col min="13057" max="13057" width="22.85546875" style="34" customWidth="1"/>
    <col min="13058" max="13058" width="21.28515625" style="34" customWidth="1"/>
    <col min="13059" max="13059" width="16.140625" style="34" customWidth="1"/>
    <col min="13060" max="13307" width="9.140625" style="34"/>
    <col min="13308" max="13308" width="70" style="34" customWidth="1"/>
    <col min="13309" max="13309" width="0" style="34" hidden="1" customWidth="1"/>
    <col min="13310" max="13310" width="19.85546875" style="34" customWidth="1"/>
    <col min="13311" max="13311" width="18.85546875" style="34" customWidth="1"/>
    <col min="13312" max="13312" width="14" style="34" customWidth="1"/>
    <col min="13313" max="13313" width="22.85546875" style="34" customWidth="1"/>
    <col min="13314" max="13314" width="21.28515625" style="34" customWidth="1"/>
    <col min="13315" max="13315" width="16.140625" style="34" customWidth="1"/>
    <col min="13316" max="13563" width="9.140625" style="34"/>
    <col min="13564" max="13564" width="70" style="34" customWidth="1"/>
    <col min="13565" max="13565" width="0" style="34" hidden="1" customWidth="1"/>
    <col min="13566" max="13566" width="19.85546875" style="34" customWidth="1"/>
    <col min="13567" max="13567" width="18.85546875" style="34" customWidth="1"/>
    <col min="13568" max="13568" width="14" style="34" customWidth="1"/>
    <col min="13569" max="13569" width="22.85546875" style="34" customWidth="1"/>
    <col min="13570" max="13570" width="21.28515625" style="34" customWidth="1"/>
    <col min="13571" max="13571" width="16.140625" style="34" customWidth="1"/>
    <col min="13572" max="13819" width="9.140625" style="34"/>
    <col min="13820" max="13820" width="70" style="34" customWidth="1"/>
    <col min="13821" max="13821" width="0" style="34" hidden="1" customWidth="1"/>
    <col min="13822" max="13822" width="19.85546875" style="34" customWidth="1"/>
    <col min="13823" max="13823" width="18.85546875" style="34" customWidth="1"/>
    <col min="13824" max="13824" width="14" style="34" customWidth="1"/>
    <col min="13825" max="13825" width="22.85546875" style="34" customWidth="1"/>
    <col min="13826" max="13826" width="21.28515625" style="34" customWidth="1"/>
    <col min="13827" max="13827" width="16.140625" style="34" customWidth="1"/>
    <col min="13828" max="14075" width="9.140625" style="34"/>
    <col min="14076" max="14076" width="70" style="34" customWidth="1"/>
    <col min="14077" max="14077" width="0" style="34" hidden="1" customWidth="1"/>
    <col min="14078" max="14078" width="19.85546875" style="34" customWidth="1"/>
    <col min="14079" max="14079" width="18.85546875" style="34" customWidth="1"/>
    <col min="14080" max="14080" width="14" style="34" customWidth="1"/>
    <col min="14081" max="14081" width="22.85546875" style="34" customWidth="1"/>
    <col min="14082" max="14082" width="21.28515625" style="34" customWidth="1"/>
    <col min="14083" max="14083" width="16.140625" style="34" customWidth="1"/>
    <col min="14084" max="14331" width="9.140625" style="34"/>
    <col min="14332" max="14332" width="70" style="34" customWidth="1"/>
    <col min="14333" max="14333" width="0" style="34" hidden="1" customWidth="1"/>
    <col min="14334" max="14334" width="19.85546875" style="34" customWidth="1"/>
    <col min="14335" max="14335" width="18.85546875" style="34" customWidth="1"/>
    <col min="14336" max="14336" width="14" style="34" customWidth="1"/>
    <col min="14337" max="14337" width="22.85546875" style="34" customWidth="1"/>
    <col min="14338" max="14338" width="21.28515625" style="34" customWidth="1"/>
    <col min="14339" max="14339" width="16.140625" style="34" customWidth="1"/>
    <col min="14340" max="14587" width="9.140625" style="34"/>
    <col min="14588" max="14588" width="70" style="34" customWidth="1"/>
    <col min="14589" max="14589" width="0" style="34" hidden="1" customWidth="1"/>
    <col min="14590" max="14590" width="19.85546875" style="34" customWidth="1"/>
    <col min="14591" max="14591" width="18.85546875" style="34" customWidth="1"/>
    <col min="14592" max="14592" width="14" style="34" customWidth="1"/>
    <col min="14593" max="14593" width="22.85546875" style="34" customWidth="1"/>
    <col min="14594" max="14594" width="21.28515625" style="34" customWidth="1"/>
    <col min="14595" max="14595" width="16.140625" style="34" customWidth="1"/>
    <col min="14596" max="14843" width="9.140625" style="34"/>
    <col min="14844" max="14844" width="70" style="34" customWidth="1"/>
    <col min="14845" max="14845" width="0" style="34" hidden="1" customWidth="1"/>
    <col min="14846" max="14846" width="19.85546875" style="34" customWidth="1"/>
    <col min="14847" max="14847" width="18.85546875" style="34" customWidth="1"/>
    <col min="14848" max="14848" width="14" style="34" customWidth="1"/>
    <col min="14849" max="14849" width="22.85546875" style="34" customWidth="1"/>
    <col min="14850" max="14850" width="21.28515625" style="34" customWidth="1"/>
    <col min="14851" max="14851" width="16.140625" style="34" customWidth="1"/>
    <col min="14852" max="15099" width="9.140625" style="34"/>
    <col min="15100" max="15100" width="70" style="34" customWidth="1"/>
    <col min="15101" max="15101" width="0" style="34" hidden="1" customWidth="1"/>
    <col min="15102" max="15102" width="19.85546875" style="34" customWidth="1"/>
    <col min="15103" max="15103" width="18.85546875" style="34" customWidth="1"/>
    <col min="15104" max="15104" width="14" style="34" customWidth="1"/>
    <col min="15105" max="15105" width="22.85546875" style="34" customWidth="1"/>
    <col min="15106" max="15106" width="21.28515625" style="34" customWidth="1"/>
    <col min="15107" max="15107" width="16.140625" style="34" customWidth="1"/>
    <col min="15108" max="15355" width="9.140625" style="34"/>
    <col min="15356" max="15356" width="70" style="34" customWidth="1"/>
    <col min="15357" max="15357" width="0" style="34" hidden="1" customWidth="1"/>
    <col min="15358" max="15358" width="19.85546875" style="34" customWidth="1"/>
    <col min="15359" max="15359" width="18.85546875" style="34" customWidth="1"/>
    <col min="15360" max="15360" width="14" style="34" customWidth="1"/>
    <col min="15361" max="15361" width="22.85546875" style="34" customWidth="1"/>
    <col min="15362" max="15362" width="21.28515625" style="34" customWidth="1"/>
    <col min="15363" max="15363" width="16.140625" style="34" customWidth="1"/>
    <col min="15364" max="15611" width="9.140625" style="34"/>
    <col min="15612" max="15612" width="70" style="34" customWidth="1"/>
    <col min="15613" max="15613" width="0" style="34" hidden="1" customWidth="1"/>
    <col min="15614" max="15614" width="19.85546875" style="34" customWidth="1"/>
    <col min="15615" max="15615" width="18.85546875" style="34" customWidth="1"/>
    <col min="15616" max="15616" width="14" style="34" customWidth="1"/>
    <col min="15617" max="15617" width="22.85546875" style="34" customWidth="1"/>
    <col min="15618" max="15618" width="21.28515625" style="34" customWidth="1"/>
    <col min="15619" max="15619" width="16.140625" style="34" customWidth="1"/>
    <col min="15620" max="15867" width="9.140625" style="34"/>
    <col min="15868" max="15868" width="70" style="34" customWidth="1"/>
    <col min="15869" max="15869" width="0" style="34" hidden="1" customWidth="1"/>
    <col min="15870" max="15870" width="19.85546875" style="34" customWidth="1"/>
    <col min="15871" max="15871" width="18.85546875" style="34" customWidth="1"/>
    <col min="15872" max="15872" width="14" style="34" customWidth="1"/>
    <col min="15873" max="15873" width="22.85546875" style="34" customWidth="1"/>
    <col min="15874" max="15874" width="21.28515625" style="34" customWidth="1"/>
    <col min="15875" max="15875" width="16.140625" style="34" customWidth="1"/>
    <col min="15876" max="16123" width="9.140625" style="34"/>
    <col min="16124" max="16124" width="70" style="34" customWidth="1"/>
    <col min="16125" max="16125" width="0" style="34" hidden="1" customWidth="1"/>
    <col min="16126" max="16126" width="19.85546875" style="34" customWidth="1"/>
    <col min="16127" max="16127" width="18.85546875" style="34" customWidth="1"/>
    <col min="16128" max="16128" width="14" style="34" customWidth="1"/>
    <col min="16129" max="16129" width="22.85546875" style="34" customWidth="1"/>
    <col min="16130" max="16130" width="21.28515625" style="34" customWidth="1"/>
    <col min="16131" max="16131" width="16.140625" style="34" customWidth="1"/>
    <col min="16132" max="16384" width="9.140625" style="34"/>
  </cols>
  <sheetData>
    <row r="1" spans="1:12" ht="43.5" customHeight="1" x14ac:dyDescent="0.25">
      <c r="A1" s="167" t="s">
        <v>179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ht="15.75" x14ac:dyDescent="0.25">
      <c r="A2" s="166"/>
      <c r="B2" s="166"/>
    </row>
    <row r="3" spans="1:12" ht="13.5" thickBot="1" x14ac:dyDescent="0.25">
      <c r="A3" s="35"/>
    </row>
    <row r="4" spans="1:12" ht="61.5" customHeight="1" thickBot="1" x14ac:dyDescent="0.25">
      <c r="A4" s="126" t="s">
        <v>177</v>
      </c>
      <c r="B4" s="127" t="s">
        <v>180</v>
      </c>
      <c r="C4" s="127" t="s">
        <v>188</v>
      </c>
      <c r="D4" s="127" t="s">
        <v>173</v>
      </c>
      <c r="E4" s="128" t="s">
        <v>181</v>
      </c>
      <c r="F4" s="128" t="s">
        <v>182</v>
      </c>
      <c r="G4" s="128" t="s">
        <v>174</v>
      </c>
      <c r="H4" s="128" t="s">
        <v>183</v>
      </c>
      <c r="I4" s="128" t="s">
        <v>184</v>
      </c>
      <c r="J4" s="128" t="s">
        <v>185</v>
      </c>
      <c r="K4" s="128" t="s">
        <v>186</v>
      </c>
      <c r="L4" s="129" t="s">
        <v>187</v>
      </c>
    </row>
    <row r="5" spans="1:12" ht="16.5" customHeight="1" thickBot="1" x14ac:dyDescent="0.25">
      <c r="A5" s="122">
        <v>1</v>
      </c>
      <c r="B5" s="123">
        <v>2</v>
      </c>
      <c r="C5" s="123">
        <v>3</v>
      </c>
      <c r="D5" s="124">
        <v>4</v>
      </c>
      <c r="E5" s="125">
        <v>5</v>
      </c>
      <c r="F5" s="125">
        <v>6</v>
      </c>
      <c r="G5" s="125">
        <v>7</v>
      </c>
      <c r="H5" s="125">
        <v>8</v>
      </c>
      <c r="I5" s="125">
        <v>9</v>
      </c>
      <c r="J5" s="125">
        <v>10</v>
      </c>
      <c r="K5" s="125">
        <v>11</v>
      </c>
      <c r="L5" s="125">
        <v>12</v>
      </c>
    </row>
    <row r="6" spans="1:12" ht="48" thickBot="1" x14ac:dyDescent="0.25">
      <c r="A6" s="36" t="s">
        <v>157</v>
      </c>
      <c r="B6" s="38">
        <v>504877.07</v>
      </c>
      <c r="C6" s="38">
        <v>918704.36</v>
      </c>
      <c r="D6" s="38">
        <v>999333.33</v>
      </c>
      <c r="E6" s="37">
        <f>D6/B6*100</f>
        <v>197.93597082949319</v>
      </c>
      <c r="F6" s="37">
        <f>D6/C6*100</f>
        <v>108.77637828996478</v>
      </c>
      <c r="G6" s="37">
        <v>999333.33</v>
      </c>
      <c r="H6" s="37">
        <f>G6/B6*100</f>
        <v>197.93597082949319</v>
      </c>
      <c r="I6" s="37">
        <f>G6/C6*100</f>
        <v>108.77637828996478</v>
      </c>
      <c r="J6" s="37">
        <v>999333.33</v>
      </c>
      <c r="K6" s="37">
        <f>J6/B6*100</f>
        <v>197.93597082949319</v>
      </c>
      <c r="L6" s="37">
        <f>J6/C6*100</f>
        <v>108.77637828996478</v>
      </c>
    </row>
    <row r="7" spans="1:12" ht="32.25" thickBot="1" x14ac:dyDescent="0.25">
      <c r="A7" s="39" t="s">
        <v>191</v>
      </c>
      <c r="B7" s="40">
        <v>30435835.699999999</v>
      </c>
      <c r="C7" s="40">
        <v>42094084.640000001</v>
      </c>
      <c r="D7" s="40">
        <v>41353637.420000002</v>
      </c>
      <c r="E7" s="41">
        <f t="shared" ref="E7:E21" si="0">D7/B7*100</f>
        <v>135.87153586848942</v>
      </c>
      <c r="F7" s="41">
        <f t="shared" ref="F7:F21" si="1">D7/C7*100</f>
        <v>98.240970848202309</v>
      </c>
      <c r="G7" s="41">
        <v>39159250.719999999</v>
      </c>
      <c r="H7" s="41">
        <f t="shared" ref="H7:H21" si="2">G7/B7*100</f>
        <v>128.6616576130354</v>
      </c>
      <c r="I7" s="41">
        <f t="shared" ref="I7:I21" si="3">G7/C7*100</f>
        <v>93.027918423456654</v>
      </c>
      <c r="J7" s="41">
        <v>38769609.280000001</v>
      </c>
      <c r="K7" s="41">
        <f t="shared" ref="K7:K21" si="4">J7/B7*100</f>
        <v>127.38145146446563</v>
      </c>
      <c r="L7" s="41">
        <f t="shared" ref="L7:L21" si="5">J7/C7*100</f>
        <v>92.102274254371338</v>
      </c>
    </row>
    <row r="8" spans="1:12" ht="48" thickBot="1" x14ac:dyDescent="0.25">
      <c r="A8" s="42" t="s">
        <v>158</v>
      </c>
      <c r="B8" s="43">
        <v>45407198.590000004</v>
      </c>
      <c r="C8" s="43">
        <v>14012178.25</v>
      </c>
      <c r="D8" s="43">
        <v>8159637.7999999998</v>
      </c>
      <c r="E8" s="37">
        <f t="shared" si="0"/>
        <v>17.969921187335682</v>
      </c>
      <c r="F8" s="37">
        <f t="shared" si="1"/>
        <v>58.232472171127284</v>
      </c>
      <c r="G8" s="37">
        <v>8159637.7999999998</v>
      </c>
      <c r="H8" s="37">
        <f t="shared" si="2"/>
        <v>17.969921187335682</v>
      </c>
      <c r="I8" s="37">
        <f t="shared" si="3"/>
        <v>58.232472171127284</v>
      </c>
      <c r="J8" s="37">
        <v>8159637.7999999998</v>
      </c>
      <c r="K8" s="37">
        <f t="shared" si="4"/>
        <v>17.969921187335682</v>
      </c>
      <c r="L8" s="37">
        <f t="shared" si="5"/>
        <v>58.232472171127284</v>
      </c>
    </row>
    <row r="9" spans="1:12" ht="32.25" thickBot="1" x14ac:dyDescent="0.25">
      <c r="A9" s="44" t="s">
        <v>159</v>
      </c>
      <c r="B9" s="40">
        <v>220690</v>
      </c>
      <c r="C9" s="40">
        <v>400000</v>
      </c>
      <c r="D9" s="40">
        <v>400000</v>
      </c>
      <c r="E9" s="41">
        <f t="shared" si="0"/>
        <v>181.24971679731749</v>
      </c>
      <c r="F9" s="41">
        <f t="shared" si="1"/>
        <v>100</v>
      </c>
      <c r="G9" s="41">
        <v>400000</v>
      </c>
      <c r="H9" s="41">
        <f t="shared" si="2"/>
        <v>181.24971679731749</v>
      </c>
      <c r="I9" s="41">
        <f t="shared" si="3"/>
        <v>100</v>
      </c>
      <c r="J9" s="41">
        <v>400000</v>
      </c>
      <c r="K9" s="41">
        <f t="shared" si="4"/>
        <v>181.24971679731749</v>
      </c>
      <c r="L9" s="41">
        <f t="shared" si="5"/>
        <v>100</v>
      </c>
    </row>
    <row r="10" spans="1:12" ht="63.75" thickBot="1" x14ac:dyDescent="0.25">
      <c r="A10" s="45" t="s">
        <v>160</v>
      </c>
      <c r="B10" s="46" t="s">
        <v>176</v>
      </c>
      <c r="C10" s="46">
        <v>54560</v>
      </c>
      <c r="D10" s="46">
        <v>0</v>
      </c>
      <c r="E10" s="37" t="s">
        <v>176</v>
      </c>
      <c r="F10" s="37">
        <f t="shared" si="1"/>
        <v>0</v>
      </c>
      <c r="G10" s="37">
        <v>0</v>
      </c>
      <c r="H10" s="37" t="s">
        <v>176</v>
      </c>
      <c r="I10" s="37">
        <f t="shared" si="3"/>
        <v>0</v>
      </c>
      <c r="J10" s="37">
        <v>0</v>
      </c>
      <c r="K10" s="37" t="s">
        <v>176</v>
      </c>
      <c r="L10" s="37">
        <f t="shared" si="5"/>
        <v>0</v>
      </c>
    </row>
    <row r="11" spans="1:12" ht="32.25" thickBot="1" x14ac:dyDescent="0.25">
      <c r="A11" s="47" t="s">
        <v>161</v>
      </c>
      <c r="B11" s="48">
        <v>147197.6</v>
      </c>
      <c r="C11" s="48">
        <v>147200</v>
      </c>
      <c r="D11" s="48">
        <v>147200</v>
      </c>
      <c r="E11" s="41">
        <f t="shared" si="0"/>
        <v>100.0016304613662</v>
      </c>
      <c r="F11" s="41">
        <f t="shared" si="1"/>
        <v>100</v>
      </c>
      <c r="G11" s="41">
        <v>147200</v>
      </c>
      <c r="H11" s="41">
        <f t="shared" si="2"/>
        <v>100.0016304613662</v>
      </c>
      <c r="I11" s="41">
        <f t="shared" si="3"/>
        <v>100</v>
      </c>
      <c r="J11" s="41">
        <v>147200</v>
      </c>
      <c r="K11" s="41">
        <f t="shared" si="4"/>
        <v>100.0016304613662</v>
      </c>
      <c r="L11" s="41">
        <f t="shared" si="5"/>
        <v>100</v>
      </c>
    </row>
    <row r="12" spans="1:12" ht="32.25" thickBot="1" x14ac:dyDescent="0.25">
      <c r="A12" s="49" t="s">
        <v>162</v>
      </c>
      <c r="B12" s="50">
        <v>10929041</v>
      </c>
      <c r="C12" s="50">
        <v>14222126.27</v>
      </c>
      <c r="D12" s="50">
        <v>14134121.199999999</v>
      </c>
      <c r="E12" s="37">
        <f t="shared" si="0"/>
        <v>129.3262711705446</v>
      </c>
      <c r="F12" s="37">
        <f t="shared" si="1"/>
        <v>99.381210176809944</v>
      </c>
      <c r="G12" s="37">
        <v>10069980</v>
      </c>
      <c r="H12" s="37">
        <f t="shared" si="2"/>
        <v>92.139648849336368</v>
      </c>
      <c r="I12" s="37">
        <f t="shared" si="3"/>
        <v>70.805024571055228</v>
      </c>
      <c r="J12" s="37">
        <v>10069980</v>
      </c>
      <c r="K12" s="37">
        <f t="shared" si="4"/>
        <v>92.139648849336368</v>
      </c>
      <c r="L12" s="37">
        <f t="shared" si="5"/>
        <v>70.805024571055228</v>
      </c>
    </row>
    <row r="13" spans="1:12" ht="63.75" thickBot="1" x14ac:dyDescent="0.25">
      <c r="A13" s="51" t="s">
        <v>163</v>
      </c>
      <c r="B13" s="52">
        <v>9907801.0099999998</v>
      </c>
      <c r="C13" s="52">
        <v>17722310.859999999</v>
      </c>
      <c r="D13" s="52">
        <v>26691814.969999999</v>
      </c>
      <c r="E13" s="41">
        <f t="shared" si="0"/>
        <v>269.40200901350153</v>
      </c>
      <c r="F13" s="41">
        <f t="shared" si="1"/>
        <v>150.61136880430502</v>
      </c>
      <c r="G13" s="41">
        <v>21085040.93</v>
      </c>
      <c r="H13" s="41">
        <f t="shared" si="2"/>
        <v>212.8125192332663</v>
      </c>
      <c r="I13" s="41">
        <f t="shared" si="3"/>
        <v>118.97455753126316</v>
      </c>
      <c r="J13" s="41">
        <v>11106917.07</v>
      </c>
      <c r="K13" s="41">
        <f t="shared" si="4"/>
        <v>112.10274670221703</v>
      </c>
      <c r="L13" s="41">
        <f t="shared" si="5"/>
        <v>62.671945875121615</v>
      </c>
    </row>
    <row r="14" spans="1:12" ht="32.25" thickBot="1" x14ac:dyDescent="0.25">
      <c r="A14" s="49" t="s">
        <v>164</v>
      </c>
      <c r="B14" s="50">
        <v>1111979.2</v>
      </c>
      <c r="C14" s="50">
        <v>1113000</v>
      </c>
      <c r="D14" s="50">
        <v>863721</v>
      </c>
      <c r="E14" s="37">
        <f t="shared" si="0"/>
        <v>77.674204697354057</v>
      </c>
      <c r="F14" s="37">
        <f t="shared" si="1"/>
        <v>77.602964959568737</v>
      </c>
      <c r="G14" s="37">
        <v>863721</v>
      </c>
      <c r="H14" s="37">
        <f t="shared" si="2"/>
        <v>77.674204697354057</v>
      </c>
      <c r="I14" s="37">
        <f t="shared" si="3"/>
        <v>77.602964959568737</v>
      </c>
      <c r="J14" s="37">
        <v>450000</v>
      </c>
      <c r="K14" s="37">
        <f t="shared" si="4"/>
        <v>40.468382861837704</v>
      </c>
      <c r="L14" s="37">
        <f t="shared" si="5"/>
        <v>40.431266846361183</v>
      </c>
    </row>
    <row r="15" spans="1:12" ht="32.25" thickBot="1" x14ac:dyDescent="0.25">
      <c r="A15" s="44" t="s">
        <v>165</v>
      </c>
      <c r="B15" s="40">
        <v>179273742.78</v>
      </c>
      <c r="C15" s="40">
        <v>206204737.84999999</v>
      </c>
      <c r="D15" s="40">
        <v>207942491.43000001</v>
      </c>
      <c r="E15" s="41">
        <f t="shared" si="0"/>
        <v>115.99160490846756</v>
      </c>
      <c r="F15" s="41">
        <f t="shared" si="1"/>
        <v>100.84273213026952</v>
      </c>
      <c r="G15" s="41">
        <v>203870174.03999999</v>
      </c>
      <c r="H15" s="41">
        <f t="shared" si="2"/>
        <v>113.72004113853085</v>
      </c>
      <c r="I15" s="41">
        <f t="shared" si="3"/>
        <v>98.867841818601548</v>
      </c>
      <c r="J15" s="41">
        <v>209199190.03999999</v>
      </c>
      <c r="K15" s="41">
        <f t="shared" si="4"/>
        <v>116.69259914806582</v>
      </c>
      <c r="L15" s="41">
        <f t="shared" si="5"/>
        <v>101.45217429105739</v>
      </c>
    </row>
    <row r="16" spans="1:12" ht="48" thickBot="1" x14ac:dyDescent="0.3">
      <c r="A16" s="53" t="s">
        <v>166</v>
      </c>
      <c r="B16" s="54">
        <v>478539.38</v>
      </c>
      <c r="C16" s="54">
        <v>402000</v>
      </c>
      <c r="D16" s="54">
        <v>96000</v>
      </c>
      <c r="E16" s="37">
        <f t="shared" si="0"/>
        <v>20.061044923826334</v>
      </c>
      <c r="F16" s="37">
        <f t="shared" si="1"/>
        <v>23.880597014925371</v>
      </c>
      <c r="G16" s="37">
        <v>96000</v>
      </c>
      <c r="H16" s="37">
        <f t="shared" si="2"/>
        <v>20.061044923826334</v>
      </c>
      <c r="I16" s="37">
        <f t="shared" si="3"/>
        <v>23.880597014925371</v>
      </c>
      <c r="J16" s="37">
        <v>96000</v>
      </c>
      <c r="K16" s="37">
        <f t="shared" si="4"/>
        <v>20.061044923826334</v>
      </c>
      <c r="L16" s="37">
        <f t="shared" si="5"/>
        <v>23.880597014925371</v>
      </c>
    </row>
    <row r="17" spans="1:12" ht="48" thickBot="1" x14ac:dyDescent="0.3">
      <c r="A17" s="55" t="s">
        <v>167</v>
      </c>
      <c r="B17" s="40">
        <v>3929051.73</v>
      </c>
      <c r="C17" s="40">
        <v>4132252.6</v>
      </c>
      <c r="D17" s="40">
        <v>3993000</v>
      </c>
      <c r="E17" s="41">
        <f t="shared" si="0"/>
        <v>101.62757516048279</v>
      </c>
      <c r="F17" s="41">
        <f t="shared" si="1"/>
        <v>96.630104364868686</v>
      </c>
      <c r="G17" s="41">
        <v>3993000</v>
      </c>
      <c r="H17" s="41">
        <f t="shared" si="2"/>
        <v>101.62757516048279</v>
      </c>
      <c r="I17" s="41">
        <f t="shared" si="3"/>
        <v>96.630104364868686</v>
      </c>
      <c r="J17" s="41">
        <v>3993000</v>
      </c>
      <c r="K17" s="41">
        <f t="shared" si="4"/>
        <v>101.62757516048279</v>
      </c>
      <c r="L17" s="41">
        <f t="shared" si="5"/>
        <v>96.630104364868686</v>
      </c>
    </row>
    <row r="18" spans="1:12" ht="79.5" thickBot="1" x14ac:dyDescent="0.3">
      <c r="A18" s="53" t="s">
        <v>192</v>
      </c>
      <c r="B18" s="50">
        <v>1526422.33</v>
      </c>
      <c r="C18" s="50">
        <v>2878092.51</v>
      </c>
      <c r="D18" s="50">
        <v>3533683.1</v>
      </c>
      <c r="E18" s="37">
        <f t="shared" si="0"/>
        <v>231.50100929144557</v>
      </c>
      <c r="F18" s="37">
        <f t="shared" si="1"/>
        <v>122.77864897400399</v>
      </c>
      <c r="G18" s="37">
        <v>3225087</v>
      </c>
      <c r="H18" s="37">
        <f t="shared" si="2"/>
        <v>211.28405531121913</v>
      </c>
      <c r="I18" s="37">
        <f t="shared" si="3"/>
        <v>112.05640502500735</v>
      </c>
      <c r="J18" s="37">
        <v>3202847</v>
      </c>
      <c r="K18" s="37">
        <f t="shared" si="4"/>
        <v>209.82705356518204</v>
      </c>
      <c r="L18" s="37">
        <f t="shared" si="5"/>
        <v>111.28367100333409</v>
      </c>
    </row>
    <row r="19" spans="1:12" ht="32.25" thickBot="1" x14ac:dyDescent="0.3">
      <c r="A19" s="55" t="s">
        <v>193</v>
      </c>
      <c r="B19" s="40">
        <v>22500</v>
      </c>
      <c r="C19" s="40">
        <v>77000</v>
      </c>
      <c r="D19" s="40">
        <v>29000</v>
      </c>
      <c r="E19" s="41" t="s">
        <v>176</v>
      </c>
      <c r="F19" s="41">
        <f t="shared" si="1"/>
        <v>37.662337662337663</v>
      </c>
      <c r="G19" s="41">
        <v>29000</v>
      </c>
      <c r="H19" s="41" t="s">
        <v>176</v>
      </c>
      <c r="I19" s="41">
        <f t="shared" si="3"/>
        <v>37.662337662337663</v>
      </c>
      <c r="J19" s="41">
        <v>2000</v>
      </c>
      <c r="K19" s="41" t="s">
        <v>176</v>
      </c>
      <c r="L19" s="41">
        <f t="shared" si="5"/>
        <v>2.5974025974025974</v>
      </c>
    </row>
    <row r="20" spans="1:12" ht="88.5" customHeight="1" thickBot="1" x14ac:dyDescent="0.3">
      <c r="A20" s="56" t="s">
        <v>168</v>
      </c>
      <c r="B20" s="130">
        <v>0</v>
      </c>
      <c r="C20" s="130">
        <v>496889.43</v>
      </c>
      <c r="D20" s="130">
        <v>0</v>
      </c>
      <c r="E20" s="37" t="e">
        <f t="shared" si="0"/>
        <v>#DIV/0!</v>
      </c>
      <c r="F20" s="37" t="s">
        <v>176</v>
      </c>
      <c r="G20" s="37">
        <v>0</v>
      </c>
      <c r="H20" s="37" t="e">
        <f t="shared" si="2"/>
        <v>#DIV/0!</v>
      </c>
      <c r="I20" s="37" t="s">
        <v>176</v>
      </c>
      <c r="J20" s="37">
        <v>0</v>
      </c>
      <c r="K20" s="37" t="e">
        <f t="shared" si="4"/>
        <v>#DIV/0!</v>
      </c>
      <c r="L20" s="37" t="s">
        <v>176</v>
      </c>
    </row>
    <row r="21" spans="1:12" ht="16.5" thickBot="1" x14ac:dyDescent="0.3">
      <c r="A21" s="49" t="s">
        <v>169</v>
      </c>
      <c r="B21" s="131">
        <f>SUM(B6:B20)</f>
        <v>283894876.38999999</v>
      </c>
      <c r="C21" s="131">
        <f>SUM(C6:C20)</f>
        <v>304875136.77000004</v>
      </c>
      <c r="D21" s="131">
        <f>SUM(D6:D20)</f>
        <v>308343640.25</v>
      </c>
      <c r="E21" s="37">
        <f t="shared" si="0"/>
        <v>108.611907397164</v>
      </c>
      <c r="F21" s="37">
        <f t="shared" si="1"/>
        <v>101.13768000787044</v>
      </c>
      <c r="G21" s="131">
        <f>SUM(G6:G20)</f>
        <v>292097424.81999999</v>
      </c>
      <c r="H21" s="37">
        <f t="shared" si="2"/>
        <v>102.88929075941891</v>
      </c>
      <c r="I21" s="37">
        <f t="shared" si="3"/>
        <v>95.808870449268667</v>
      </c>
      <c r="J21" s="131">
        <f>SUM(J6:J20)</f>
        <v>286595714.51999998</v>
      </c>
      <c r="K21" s="37">
        <f t="shared" si="4"/>
        <v>100.9513514876858</v>
      </c>
      <c r="L21" s="37">
        <f t="shared" si="5"/>
        <v>94.004292234630398</v>
      </c>
    </row>
  </sheetData>
  <mergeCells count="2">
    <mergeCell ref="A2:B2"/>
    <mergeCell ref="A1:L1"/>
  </mergeCells>
  <pageMargins left="1.0236220472440944" right="0.51181102362204722" top="0.47244094488188981" bottom="0.47244094488188981" header="0.35433070866141736" footer="0.27559055118110237"/>
  <pageSetup paperSize="9" scale="4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Доходы</vt:lpstr>
      <vt:lpstr>Расходы</vt:lpstr>
      <vt:lpstr>Муниципальные программы ШМР</vt:lpstr>
      <vt:lpstr>Расходы!Заголовки_для_печати</vt:lpstr>
      <vt:lpstr>'Муниципальные программы ШМР'!Область_печати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2017-10-16T08:26:20Z</dcterms:created>
  <dcterms:modified xsi:type="dcterms:W3CDTF">2018-12-10T13:23:09Z</dcterms:modified>
</cp:coreProperties>
</file>